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s\Towering-Skills\TS videos\FA Essentials 2021\"/>
    </mc:Choice>
  </mc:AlternateContent>
  <xr:revisionPtr revIDLastSave="0" documentId="13_ncr:1_{3706BBD1-B4C4-46F9-8808-F961884BD532}" xr6:coauthVersionLast="47" xr6:coauthVersionMax="47" xr10:uidLastSave="{00000000-0000-0000-0000-000000000000}"/>
  <bookViews>
    <workbookView xWindow="30570" yWindow="30" windowWidth="19365" windowHeight="15600" xr2:uid="{00000000-000D-0000-FFFF-FFFF00000000}"/>
  </bookViews>
  <sheets>
    <sheet name="1" sheetId="1" r:id="rId1"/>
    <sheet name="2" sheetId="3" r:id="rId2"/>
    <sheet name="3" sheetId="4" r:id="rId3"/>
    <sheet name="4" sheetId="2" r:id="rId4"/>
    <sheet name="5" sheetId="5" r:id="rId5"/>
    <sheet name="6" sheetId="6" r:id="rId6"/>
    <sheet name="credits" sheetId="7" r:id="rId7"/>
  </sheets>
  <definedNames>
    <definedName name="_xlnm.Print_Area" localSheetId="1">'2'!$A$1:$I$51</definedName>
    <definedName name="_xlnm.Print_Area">'2'!$A$1:$I$51</definedName>
    <definedName name="Print_Area_MI" localSheetId="1">'2'!$A$1:$I$51</definedName>
    <definedName name="Print_Area_MI" localSheetId="5">'6'!$A$1:$J$61</definedName>
    <definedName name="PRINT_AREA_MI">'2'!$A$1:$I$51</definedName>
  </definedNames>
  <calcPr calcId="191029"/>
</workbook>
</file>

<file path=xl/calcChain.xml><?xml version="1.0" encoding="utf-8"?>
<calcChain xmlns="http://schemas.openxmlformats.org/spreadsheetml/2006/main">
  <c r="C20" i="1" l="1"/>
  <c r="C19" i="1"/>
  <c r="D15" i="1" l="1"/>
  <c r="H15" i="1"/>
  <c r="I14" i="1"/>
  <c r="I11" i="1"/>
  <c r="H11" i="1"/>
  <c r="G11" i="1"/>
  <c r="F11" i="1"/>
  <c r="E11" i="1"/>
  <c r="D11" i="1"/>
  <c r="C11" i="1"/>
  <c r="E9" i="1"/>
  <c r="F9" i="1" s="1"/>
  <c r="D8" i="1"/>
  <c r="C8" i="1"/>
  <c r="E7" i="1"/>
  <c r="F7" i="1" s="1"/>
  <c r="G9" i="1" l="1"/>
  <c r="H9" i="1" s="1"/>
  <c r="I9" i="1"/>
  <c r="G7" i="1"/>
  <c r="H7" i="1" s="1"/>
  <c r="D46" i="6"/>
  <c r="E46" i="6"/>
  <c r="F46" i="6"/>
  <c r="G46" i="6"/>
  <c r="C46" i="6"/>
  <c r="H46" i="6"/>
  <c r="I46" i="6"/>
  <c r="C52" i="6"/>
  <c r="F59" i="6" s="1"/>
  <c r="C47" i="6"/>
  <c r="C48" i="6" s="1"/>
  <c r="D47" i="6"/>
  <c r="D48" i="6" s="1"/>
  <c r="E47" i="6"/>
  <c r="E48" i="6" s="1"/>
  <c r="F47" i="6"/>
  <c r="F48" i="6" s="1"/>
  <c r="G47" i="6"/>
  <c r="H47" i="6"/>
  <c r="H48" i="6" s="1"/>
  <c r="I47" i="6"/>
  <c r="I48" i="6" s="1"/>
  <c r="D34" i="6"/>
  <c r="E34" i="6"/>
  <c r="F34" i="6"/>
  <c r="C40" i="6" s="1"/>
  <c r="F58" i="6" s="1"/>
  <c r="G34" i="6"/>
  <c r="H34" i="6"/>
  <c r="I34" i="6"/>
  <c r="C34" i="6"/>
  <c r="C38" i="6" s="1"/>
  <c r="C35" i="6"/>
  <c r="C36" i="6" s="1"/>
  <c r="D35" i="6"/>
  <c r="D36" i="6" s="1"/>
  <c r="E35" i="6"/>
  <c r="E36" i="6" s="1"/>
  <c r="F35" i="6"/>
  <c r="G35" i="6"/>
  <c r="G36" i="6" s="1"/>
  <c r="H35" i="6"/>
  <c r="H36" i="6" s="1"/>
  <c r="I35" i="6"/>
  <c r="I36" i="6" s="1"/>
  <c r="D22" i="6"/>
  <c r="E22" i="6"/>
  <c r="F22" i="6"/>
  <c r="G22" i="6"/>
  <c r="C22" i="6"/>
  <c r="C28" i="6" s="1"/>
  <c r="F57" i="6" s="1"/>
  <c r="H22" i="6"/>
  <c r="C26" i="6" s="1"/>
  <c r="I22" i="6"/>
  <c r="C23" i="6"/>
  <c r="D23" i="6"/>
  <c r="D24" i="6" s="1"/>
  <c r="E23" i="6"/>
  <c r="F23" i="6"/>
  <c r="F24" i="6" s="1"/>
  <c r="G23" i="6"/>
  <c r="G24" i="6" s="1"/>
  <c r="H23" i="6"/>
  <c r="H24" i="6" s="1"/>
  <c r="I23" i="6"/>
  <c r="I24" i="6" s="1"/>
  <c r="D10" i="6"/>
  <c r="E10" i="6"/>
  <c r="F10" i="6"/>
  <c r="G10" i="6"/>
  <c r="C10" i="6"/>
  <c r="C14" i="6" s="1"/>
  <c r="H10" i="6"/>
  <c r="I10" i="6"/>
  <c r="C11" i="6"/>
  <c r="D11" i="6"/>
  <c r="E11" i="6"/>
  <c r="E12" i="6" s="1"/>
  <c r="F11" i="6"/>
  <c r="F12" i="6" s="1"/>
  <c r="G11" i="6"/>
  <c r="G12" i="6" s="1"/>
  <c r="H11" i="6"/>
  <c r="H12" i="6" s="1"/>
  <c r="I11" i="6"/>
  <c r="I12" i="6" s="1"/>
  <c r="J8" i="6"/>
  <c r="J9" i="6"/>
  <c r="J20" i="6"/>
  <c r="J21" i="6"/>
  <c r="J32" i="6"/>
  <c r="J33" i="6"/>
  <c r="J44" i="6"/>
  <c r="J45" i="6"/>
  <c r="J46" i="6"/>
  <c r="E8" i="5"/>
  <c r="F8" i="5" s="1"/>
  <c r="I9" i="5"/>
  <c r="C10" i="5"/>
  <c r="D10" i="5"/>
  <c r="E10" i="5"/>
  <c r="C11" i="5"/>
  <c r="D11" i="5"/>
  <c r="D12" i="5" s="1"/>
  <c r="E11" i="5"/>
  <c r="F11" i="5"/>
  <c r="G11" i="5"/>
  <c r="H11" i="5"/>
  <c r="E12" i="5"/>
  <c r="E21" i="5"/>
  <c r="F21" i="5"/>
  <c r="G21" i="5"/>
  <c r="H21" i="5" s="1"/>
  <c r="H23" i="5" s="1"/>
  <c r="I22" i="5"/>
  <c r="C23" i="5"/>
  <c r="D23" i="5"/>
  <c r="D25" i="5" s="1"/>
  <c r="E23" i="5"/>
  <c r="C24" i="5"/>
  <c r="D24" i="5"/>
  <c r="E24" i="5"/>
  <c r="E25" i="5" s="1"/>
  <c r="F24" i="5"/>
  <c r="G24" i="5"/>
  <c r="H24" i="5"/>
  <c r="E34" i="5"/>
  <c r="E36" i="5" s="1"/>
  <c r="C35" i="5"/>
  <c r="D35" i="5"/>
  <c r="E35" i="5"/>
  <c r="F35" i="5"/>
  <c r="G35" i="5"/>
  <c r="H35" i="5"/>
  <c r="D5" i="4"/>
  <c r="E5" i="4" s="1"/>
  <c r="C11" i="4"/>
  <c r="C8" i="4"/>
  <c r="C10" i="4" s="1"/>
  <c r="D10" i="4" s="1"/>
  <c r="E10" i="4" s="1"/>
  <c r="F10" i="4" s="1"/>
  <c r="G10" i="4" s="1"/>
  <c r="C12" i="4"/>
  <c r="D8" i="4"/>
  <c r="E8" i="4"/>
  <c r="F6" i="4"/>
  <c r="F8" i="4" s="1"/>
  <c r="G6" i="4"/>
  <c r="H6" i="4" s="1"/>
  <c r="G8" i="4"/>
  <c r="L7" i="4"/>
  <c r="C45" i="3"/>
  <c r="I45" i="3" s="1"/>
  <c r="C46" i="3"/>
  <c r="D45" i="3"/>
  <c r="D47" i="3" s="1"/>
  <c r="D46" i="3"/>
  <c r="E45" i="3"/>
  <c r="E47" i="3" s="1"/>
  <c r="E46" i="3"/>
  <c r="F45" i="3"/>
  <c r="F47" i="3" s="1"/>
  <c r="F46" i="3"/>
  <c r="G45" i="3"/>
  <c r="G47" i="3" s="1"/>
  <c r="G46" i="3"/>
  <c r="H45" i="3"/>
  <c r="H47" i="3" s="1"/>
  <c r="H46" i="3"/>
  <c r="C33" i="3"/>
  <c r="C34" i="3"/>
  <c r="C35" i="3"/>
  <c r="C36" i="3"/>
  <c r="D33" i="3"/>
  <c r="D35" i="3" s="1"/>
  <c r="D36" i="3" s="1"/>
  <c r="E36" i="3" s="1"/>
  <c r="D34" i="3"/>
  <c r="E33" i="3"/>
  <c r="E34" i="3"/>
  <c r="E35" i="3"/>
  <c r="F33" i="3"/>
  <c r="F35" i="3" s="1"/>
  <c r="F34" i="3"/>
  <c r="G33" i="3"/>
  <c r="G34" i="3"/>
  <c r="G35" i="3"/>
  <c r="H33" i="3"/>
  <c r="H35" i="3" s="1"/>
  <c r="H34" i="3"/>
  <c r="C21" i="3"/>
  <c r="C22" i="3"/>
  <c r="C23" i="3"/>
  <c r="C24" i="3" s="1"/>
  <c r="D21" i="3"/>
  <c r="D22" i="3"/>
  <c r="D23" i="3"/>
  <c r="D24" i="3" s="1"/>
  <c r="E21" i="3"/>
  <c r="E22" i="3"/>
  <c r="E23" i="3"/>
  <c r="F21" i="3"/>
  <c r="F22" i="3"/>
  <c r="F23" i="3"/>
  <c r="G21" i="3"/>
  <c r="G22" i="3"/>
  <c r="G23" i="3"/>
  <c r="H21" i="3"/>
  <c r="H22" i="3"/>
  <c r="H23" i="3"/>
  <c r="C9" i="3"/>
  <c r="C11" i="3" s="1"/>
  <c r="C12" i="3" s="1"/>
  <c r="C10" i="3"/>
  <c r="D9" i="3"/>
  <c r="D11" i="3" s="1"/>
  <c r="D12" i="3" s="1"/>
  <c r="D10" i="3"/>
  <c r="E9" i="3"/>
  <c r="E11" i="3" s="1"/>
  <c r="E10" i="3"/>
  <c r="F9" i="3"/>
  <c r="F11" i="3" s="1"/>
  <c r="F10" i="3"/>
  <c r="G9" i="3"/>
  <c r="G11" i="3" s="1"/>
  <c r="G10" i="3"/>
  <c r="H9" i="3"/>
  <c r="H11" i="3" s="1"/>
  <c r="H10" i="3"/>
  <c r="C50" i="3"/>
  <c r="I44" i="3"/>
  <c r="I43" i="3"/>
  <c r="C38" i="3"/>
  <c r="I33" i="3"/>
  <c r="I32" i="3"/>
  <c r="I31" i="3"/>
  <c r="C26" i="3"/>
  <c r="I21" i="3"/>
  <c r="I20" i="3"/>
  <c r="I19" i="3"/>
  <c r="C14" i="3"/>
  <c r="I8" i="3"/>
  <c r="I7" i="3"/>
  <c r="C23" i="2"/>
  <c r="C34" i="2" s="1"/>
  <c r="D23" i="2"/>
  <c r="E21" i="2"/>
  <c r="E23" i="2" s="1"/>
  <c r="F21" i="2"/>
  <c r="F23" i="2" s="1"/>
  <c r="G21" i="2"/>
  <c r="I21" i="2" s="1"/>
  <c r="G23" i="2"/>
  <c r="H21" i="2"/>
  <c r="H23" i="2" s="1"/>
  <c r="D25" i="2"/>
  <c r="C13" i="1"/>
  <c r="D13" i="1"/>
  <c r="E6" i="1"/>
  <c r="E13" i="1"/>
  <c r="F13" i="1"/>
  <c r="G13" i="1"/>
  <c r="H13" i="1"/>
  <c r="E8" i="2"/>
  <c r="F8" i="2" s="1"/>
  <c r="I9" i="2"/>
  <c r="C10" i="2"/>
  <c r="D10" i="2"/>
  <c r="D34" i="2" s="1"/>
  <c r="C11" i="2"/>
  <c r="D11" i="2"/>
  <c r="E11" i="2"/>
  <c r="F11" i="2"/>
  <c r="G11" i="2"/>
  <c r="H11" i="2"/>
  <c r="D12" i="2"/>
  <c r="I22" i="2"/>
  <c r="C24" i="2"/>
  <c r="C25" i="2" s="1"/>
  <c r="D24" i="2"/>
  <c r="E24" i="2"/>
  <c r="F24" i="2"/>
  <c r="G24" i="2"/>
  <c r="H24" i="2"/>
  <c r="C35" i="2"/>
  <c r="D35" i="2"/>
  <c r="E35" i="2"/>
  <c r="F35" i="2"/>
  <c r="G35" i="2"/>
  <c r="H35" i="2"/>
  <c r="I10" i="1"/>
  <c r="D12" i="6" l="1"/>
  <c r="G48" i="6"/>
  <c r="C49" i="6" s="1"/>
  <c r="C59" i="6" s="1"/>
  <c r="E8" i="1"/>
  <c r="I7" i="1"/>
  <c r="F6" i="1"/>
  <c r="F8" i="1" s="1"/>
  <c r="E24" i="6"/>
  <c r="C25" i="5"/>
  <c r="D36" i="2"/>
  <c r="C36" i="2"/>
  <c r="E11" i="4"/>
  <c r="E12" i="4" s="1"/>
  <c r="F5" i="4"/>
  <c r="G8" i="5"/>
  <c r="F10" i="5"/>
  <c r="F12" i="5" s="1"/>
  <c r="G8" i="2"/>
  <c r="F10" i="2"/>
  <c r="F12" i="2" s="1"/>
  <c r="F36" i="3"/>
  <c r="G36" i="3" s="1"/>
  <c r="H8" i="4"/>
  <c r="I6" i="4"/>
  <c r="D58" i="6"/>
  <c r="D57" i="6"/>
  <c r="D26" i="5"/>
  <c r="E26" i="5"/>
  <c r="C26" i="5"/>
  <c r="E24" i="3"/>
  <c r="F24" i="3" s="1"/>
  <c r="G24" i="3" s="1"/>
  <c r="H24" i="3" s="1"/>
  <c r="H25" i="5"/>
  <c r="F26" i="2"/>
  <c r="C26" i="2"/>
  <c r="G26" i="2"/>
  <c r="D26" i="2"/>
  <c r="H25" i="2"/>
  <c r="F25" i="2"/>
  <c r="I21" i="5"/>
  <c r="D56" i="6"/>
  <c r="C30" i="2"/>
  <c r="I23" i="2"/>
  <c r="E25" i="2"/>
  <c r="I25" i="2" s="1"/>
  <c r="C28" i="2"/>
  <c r="E12" i="3"/>
  <c r="F12" i="3" s="1"/>
  <c r="H36" i="3"/>
  <c r="C37" i="3" s="1"/>
  <c r="C39" i="3" s="1"/>
  <c r="F23" i="5"/>
  <c r="I23" i="5" s="1"/>
  <c r="C16" i="6"/>
  <c r="F56" i="6" s="1"/>
  <c r="C12" i="2"/>
  <c r="C47" i="3"/>
  <c r="C48" i="3" s="1"/>
  <c r="C24" i="6"/>
  <c r="F36" i="6"/>
  <c r="C37" i="6" s="1"/>
  <c r="J10" i="6"/>
  <c r="D11" i="4"/>
  <c r="D12" i="4" s="1"/>
  <c r="C12" i="5"/>
  <c r="J34" i="6"/>
  <c r="E10" i="2"/>
  <c r="C13" i="4"/>
  <c r="D34" i="5"/>
  <c r="D36" i="5" s="1"/>
  <c r="C12" i="6"/>
  <c r="G23" i="5"/>
  <c r="G25" i="2"/>
  <c r="C34" i="5"/>
  <c r="J22" i="6"/>
  <c r="C50" i="6"/>
  <c r="I9" i="3"/>
  <c r="C13" i="6" l="1"/>
  <c r="C56" i="6" s="1"/>
  <c r="G6" i="1"/>
  <c r="G8" i="1" s="1"/>
  <c r="C25" i="6"/>
  <c r="C57" i="6" s="1"/>
  <c r="G12" i="3"/>
  <c r="H12" i="3" s="1"/>
  <c r="C13" i="3"/>
  <c r="C15" i="3" s="1"/>
  <c r="C58" i="6"/>
  <c r="C39" i="6"/>
  <c r="E58" i="6" s="1"/>
  <c r="C25" i="3"/>
  <c r="C27" i="3" s="1"/>
  <c r="E26" i="2"/>
  <c r="C27" i="2" s="1"/>
  <c r="C29" i="2" s="1"/>
  <c r="J6" i="4"/>
  <c r="I8" i="4"/>
  <c r="H8" i="2"/>
  <c r="G10" i="2"/>
  <c r="C13" i="5"/>
  <c r="D13" i="5"/>
  <c r="E13" i="5"/>
  <c r="F13" i="5"/>
  <c r="F25" i="5"/>
  <c r="F34" i="5"/>
  <c r="F36" i="5" s="1"/>
  <c r="C28" i="5"/>
  <c r="C36" i="5"/>
  <c r="E13" i="4"/>
  <c r="E34" i="2"/>
  <c r="F34" i="2"/>
  <c r="F36" i="2" s="1"/>
  <c r="H26" i="2"/>
  <c r="D37" i="2"/>
  <c r="C37" i="2"/>
  <c r="G25" i="5"/>
  <c r="D13" i="2"/>
  <c r="F13" i="2"/>
  <c r="E13" i="2"/>
  <c r="C13" i="2"/>
  <c r="D59" i="6"/>
  <c r="C51" i="6"/>
  <c r="E59" i="6" s="1"/>
  <c r="D13" i="4"/>
  <c r="E12" i="2"/>
  <c r="D48" i="3"/>
  <c r="E48" i="3" s="1"/>
  <c r="F48" i="3" s="1"/>
  <c r="G48" i="3" s="1"/>
  <c r="H48" i="3" s="1"/>
  <c r="G10" i="5"/>
  <c r="G34" i="5" s="1"/>
  <c r="G36" i="5" s="1"/>
  <c r="H8" i="5"/>
  <c r="C30" i="5"/>
  <c r="H10" i="4"/>
  <c r="I10" i="4" s="1"/>
  <c r="G5" i="4"/>
  <c r="F11" i="4"/>
  <c r="F12" i="4" s="1"/>
  <c r="C15" i="6" l="1"/>
  <c r="E56" i="6" s="1"/>
  <c r="H6" i="1"/>
  <c r="C27" i="6"/>
  <c r="E57" i="6" s="1"/>
  <c r="G11" i="4"/>
  <c r="G12" i="4" s="1"/>
  <c r="H5" i="4"/>
  <c r="G12" i="2"/>
  <c r="G34" i="2"/>
  <c r="G36" i="2" s="1"/>
  <c r="C49" i="3"/>
  <c r="C51" i="3" s="1"/>
  <c r="G13" i="2"/>
  <c r="H10" i="2"/>
  <c r="I8" i="2"/>
  <c r="E36" i="2"/>
  <c r="G26" i="5"/>
  <c r="H26" i="5"/>
  <c r="F26" i="5"/>
  <c r="C27" i="5" s="1"/>
  <c r="C29" i="5" s="1"/>
  <c r="I25" i="5"/>
  <c r="F37" i="5"/>
  <c r="G37" i="5"/>
  <c r="E37" i="5"/>
  <c r="C37" i="5"/>
  <c r="D37" i="5"/>
  <c r="L8" i="4"/>
  <c r="F13" i="4"/>
  <c r="J8" i="4"/>
  <c r="J10" i="4" s="1"/>
  <c r="K10" i="4" s="1"/>
  <c r="K6" i="4"/>
  <c r="K8" i="4" s="1"/>
  <c r="C15" i="4" s="1"/>
  <c r="L6" i="4"/>
  <c r="H10" i="5"/>
  <c r="I10" i="5" s="1"/>
  <c r="I34" i="5" s="1"/>
  <c r="I8" i="5"/>
  <c r="G12" i="5"/>
  <c r="C17" i="2"/>
  <c r="H8" i="1" l="1"/>
  <c r="I6" i="1"/>
  <c r="I8" i="1" s="1"/>
  <c r="C61" i="6"/>
  <c r="H12" i="2"/>
  <c r="H13" i="2" s="1"/>
  <c r="C14" i="2" s="1"/>
  <c r="H34" i="2"/>
  <c r="C16" i="4"/>
  <c r="F37" i="2"/>
  <c r="G37" i="2"/>
  <c r="E37" i="2"/>
  <c r="G13" i="4"/>
  <c r="H12" i="5"/>
  <c r="H34" i="5"/>
  <c r="C17" i="5"/>
  <c r="C15" i="5"/>
  <c r="I10" i="2"/>
  <c r="I34" i="2" s="1"/>
  <c r="G13" i="5"/>
  <c r="C14" i="5" s="1"/>
  <c r="I12" i="5"/>
  <c r="H13" i="5"/>
  <c r="C15" i="2"/>
  <c r="H11" i="4"/>
  <c r="H12" i="4" s="1"/>
  <c r="H13" i="4" s="1"/>
  <c r="I5" i="4"/>
  <c r="I13" i="4" l="1"/>
  <c r="C16" i="5"/>
  <c r="H36" i="2"/>
  <c r="C41" i="2"/>
  <c r="C43" i="2" s="1"/>
  <c r="C39" i="2"/>
  <c r="C16" i="2"/>
  <c r="I12" i="2"/>
  <c r="I11" i="4"/>
  <c r="I12" i="4" s="1"/>
  <c r="J5" i="4"/>
  <c r="H36" i="5"/>
  <c r="C41" i="5"/>
  <c r="C43" i="5" s="1"/>
  <c r="C39" i="5"/>
  <c r="H37" i="2" l="1"/>
  <c r="C38" i="2" s="1"/>
  <c r="C40" i="2" s="1"/>
  <c r="I36" i="2"/>
  <c r="J11" i="4"/>
  <c r="J12" i="4" s="1"/>
  <c r="J13" i="4" s="1"/>
  <c r="K5" i="4"/>
  <c r="K11" i="4" s="1"/>
  <c r="K12" i="4" s="1"/>
  <c r="K13" i="4" s="1"/>
  <c r="C17" i="4" s="1"/>
  <c r="C18" i="4" s="1"/>
  <c r="H37" i="5"/>
  <c r="C38" i="5" s="1"/>
  <c r="C40" i="5" s="1"/>
  <c r="I36" i="5"/>
  <c r="L12" i="4"/>
  <c r="C14" i="1"/>
  <c r="C15" i="1" l="1"/>
  <c r="D14" i="1"/>
  <c r="E15" i="1" s="1"/>
  <c r="F14" i="1"/>
  <c r="H14" i="1"/>
  <c r="E14" i="1"/>
  <c r="G14" i="1"/>
  <c r="C18" i="1"/>
  <c r="C17" i="1"/>
  <c r="F15" i="1" l="1"/>
  <c r="G15" i="1"/>
</calcChain>
</file>

<file path=xl/sharedStrings.xml><?xml version="1.0" encoding="utf-8"?>
<sst xmlns="http://schemas.openxmlformats.org/spreadsheetml/2006/main" count="273" uniqueCount="42">
  <si>
    <t>Mutually exclusive projects</t>
  </si>
  <si>
    <t>Discount rate</t>
  </si>
  <si>
    <t>Alternative 1</t>
  </si>
  <si>
    <t>Year</t>
  </si>
  <si>
    <t>Total</t>
  </si>
  <si>
    <t>Income</t>
  </si>
  <si>
    <t>Capital</t>
  </si>
  <si>
    <t xml:space="preserve"> </t>
  </si>
  <si>
    <t>Cash flow</t>
  </si>
  <si>
    <t>Discount factor</t>
  </si>
  <si>
    <t>Discounted cash flow</t>
  </si>
  <si>
    <t>MCR</t>
  </si>
  <si>
    <t>NPV</t>
  </si>
  <si>
    <t>B/C</t>
  </si>
  <si>
    <t>IRR</t>
  </si>
  <si>
    <t>Alternative 2</t>
  </si>
  <si>
    <t>Increment: Alternative 2 - Alternative 1</t>
  </si>
  <si>
    <t>Best project</t>
  </si>
  <si>
    <t>Example 1</t>
  </si>
  <si>
    <t>Example 2</t>
  </si>
  <si>
    <t>Cum discounted cash flow</t>
  </si>
  <si>
    <t>Maximum capital at risk</t>
  </si>
  <si>
    <t>Example 3</t>
  </si>
  <si>
    <t>Project 1</t>
  </si>
  <si>
    <t>Project 4</t>
  </si>
  <si>
    <t>Project 3</t>
  </si>
  <si>
    <t>Project 2</t>
  </si>
  <si>
    <t>Example 4</t>
  </si>
  <si>
    <t>Cum cash flow</t>
  </si>
  <si>
    <t>Example 5</t>
  </si>
  <si>
    <t>Independent (non-mutually exclusive) projects</t>
  </si>
  <si>
    <t>Example 6</t>
  </si>
  <si>
    <t>Summary</t>
  </si>
  <si>
    <t>Revenue</t>
  </si>
  <si>
    <t>Production and delivery costs</t>
  </si>
  <si>
    <t>Income tax</t>
  </si>
  <si>
    <t>BCR</t>
  </si>
  <si>
    <t>https://www.toweringskills.com/</t>
  </si>
  <si>
    <t>Credits</t>
  </si>
  <si>
    <t>Towering Skills LLC prepared this workbook.</t>
  </si>
  <si>
    <t>The workbook is an educational tool.</t>
  </si>
  <si>
    <t>Users of this workbook accept all risks for using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</si>
</sst>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_)"/>
    <numFmt numFmtId="165" formatCode="0.000_)"/>
    <numFmt numFmtId="166" formatCode="#,##0.0_);\(#,##0.0\)"/>
    <numFmt numFmtId="167" formatCode="0.00_)"/>
    <numFmt numFmtId="168" formatCode="0.0%"/>
    <numFmt numFmtId="169" formatCode="0.0_)"/>
  </numFmts>
  <fonts count="21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u/>
      <sz val="11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/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2" applyNumberFormat="0" applyAlignment="0" applyProtection="0"/>
    <xf numFmtId="0" fontId="10" fillId="9" borderId="3" applyNumberFormat="0" applyAlignment="0" applyProtection="0"/>
    <xf numFmtId="0" fontId="11" fillId="9" borderId="2" applyNumberFormat="0" applyAlignment="0" applyProtection="0"/>
    <xf numFmtId="0" fontId="12" fillId="0" borderId="4" applyNumberFormat="0" applyFill="0" applyAlignment="0" applyProtection="0"/>
    <xf numFmtId="0" fontId="13" fillId="10" borderId="5" applyNumberFormat="0" applyAlignment="0" applyProtection="0"/>
    <xf numFmtId="0" fontId="14" fillId="0" borderId="0" applyNumberFormat="0" applyFill="0" applyBorder="0" applyAlignment="0" applyProtection="0"/>
    <xf numFmtId="0" fontId="2" fillId="11" borderId="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" fillId="1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0" fontId="18" fillId="0" borderId="0" xfId="0" applyFont="1"/>
    <xf numFmtId="164" fontId="18" fillId="0" borderId="0" xfId="0" applyNumberFormat="1" applyFont="1" applyAlignment="1" applyProtection="1">
      <alignment horizontal="left"/>
    </xf>
    <xf numFmtId="9" fontId="18" fillId="0" borderId="0" xfId="0" applyNumberFormat="1" applyFont="1" applyProtection="1"/>
    <xf numFmtId="164" fontId="18" fillId="0" borderId="0" xfId="0" applyNumberFormat="1" applyFont="1" applyProtection="1"/>
    <xf numFmtId="164" fontId="18" fillId="0" borderId="0" xfId="0" applyNumberFormat="1" applyFont="1" applyBorder="1" applyAlignment="1" applyProtection="1">
      <alignment horizontal="left"/>
    </xf>
    <xf numFmtId="0" fontId="18" fillId="0" borderId="0" xfId="0" applyFont="1" applyBorder="1"/>
    <xf numFmtId="164" fontId="18" fillId="0" borderId="0" xfId="0" applyNumberFormat="1" applyFont="1" applyBorder="1" applyProtection="1"/>
    <xf numFmtId="165" fontId="18" fillId="0" borderId="0" xfId="0" applyNumberFormat="1" applyFont="1" applyProtection="1"/>
    <xf numFmtId="164" fontId="18" fillId="0" borderId="0" xfId="0" applyNumberFormat="1" applyFont="1" applyAlignment="1" applyProtection="1"/>
    <xf numFmtId="164" fontId="17" fillId="0" borderId="0" xfId="0" applyNumberFormat="1" applyFont="1" applyProtection="1"/>
    <xf numFmtId="168" fontId="17" fillId="0" borderId="0" xfId="0" applyNumberFormat="1" applyFont="1" applyProtection="1"/>
    <xf numFmtId="167" fontId="17" fillId="0" borderId="0" xfId="0" applyNumberFormat="1" applyFont="1" applyProtection="1"/>
    <xf numFmtId="0" fontId="17" fillId="0" borderId="0" xfId="0" applyFont="1"/>
    <xf numFmtId="0" fontId="18" fillId="0" borderId="0" xfId="0" applyFont="1"/>
    <xf numFmtId="169" fontId="18" fillId="0" borderId="0" xfId="0" applyNumberFormat="1" applyFont="1" applyAlignment="1" applyProtection="1">
      <alignment horizontal="left"/>
    </xf>
    <xf numFmtId="9" fontId="18" fillId="0" borderId="0" xfId="0" applyNumberFormat="1" applyFont="1" applyProtection="1"/>
    <xf numFmtId="169" fontId="17" fillId="0" borderId="0" xfId="0" applyNumberFormat="1" applyFont="1" applyAlignment="1" applyProtection="1">
      <alignment horizontal="left"/>
    </xf>
    <xf numFmtId="169" fontId="18" fillId="0" borderId="0" xfId="0" applyNumberFormat="1" applyFont="1" applyProtection="1"/>
    <xf numFmtId="165" fontId="18" fillId="0" borderId="0" xfId="0" applyNumberFormat="1" applyFont="1" applyProtection="1"/>
    <xf numFmtId="169" fontId="18" fillId="2" borderId="0" xfId="0" applyNumberFormat="1" applyFont="1" applyFill="1" applyProtection="1"/>
    <xf numFmtId="169" fontId="18" fillId="0" borderId="0" xfId="0" quotePrefix="1" applyNumberFormat="1" applyFont="1" applyAlignment="1" applyProtection="1">
      <alignment horizontal="left"/>
    </xf>
    <xf numFmtId="169" fontId="18" fillId="4" borderId="0" xfId="0" applyNumberFormat="1" applyFont="1" applyFill="1" applyProtection="1"/>
    <xf numFmtId="169" fontId="18" fillId="3" borderId="0" xfId="0" applyNumberFormat="1" applyFont="1" applyFill="1" applyProtection="1"/>
    <xf numFmtId="0" fontId="17" fillId="0" borderId="0" xfId="0" applyFont="1"/>
    <xf numFmtId="166" fontId="18" fillId="0" borderId="0" xfId="0" applyNumberFormat="1" applyFont="1" applyProtection="1"/>
    <xf numFmtId="167" fontId="17" fillId="0" borderId="0" xfId="0" applyNumberFormat="1" applyFont="1" applyProtection="1"/>
    <xf numFmtId="169" fontId="18" fillId="0" borderId="0" xfId="0" applyNumberFormat="1" applyFont="1" applyFill="1" applyProtection="1"/>
    <xf numFmtId="164" fontId="17" fillId="0" borderId="0" xfId="0" applyNumberFormat="1" applyFont="1" applyAlignment="1" applyProtection="1">
      <alignment horizontal="left"/>
    </xf>
    <xf numFmtId="0" fontId="18" fillId="0" borderId="0" xfId="0" applyFont="1"/>
    <xf numFmtId="164" fontId="18" fillId="0" borderId="0" xfId="0" applyNumberFormat="1" applyFont="1" applyAlignment="1" applyProtection="1">
      <alignment horizontal="left"/>
    </xf>
    <xf numFmtId="9" fontId="18" fillId="0" borderId="0" xfId="0" applyNumberFormat="1" applyFont="1" applyProtection="1"/>
    <xf numFmtId="0" fontId="17" fillId="0" borderId="0" xfId="0" applyFont="1"/>
    <xf numFmtId="164" fontId="17" fillId="0" borderId="0" xfId="0" applyNumberFormat="1" applyFont="1" applyBorder="1" applyAlignment="1" applyProtection="1">
      <alignment horizontal="left"/>
    </xf>
    <xf numFmtId="0" fontId="18" fillId="0" borderId="0" xfId="0" applyFont="1" applyBorder="1"/>
    <xf numFmtId="164" fontId="18" fillId="0" borderId="0" xfId="0" applyNumberFormat="1" applyFont="1" applyProtection="1"/>
    <xf numFmtId="165" fontId="18" fillId="0" borderId="0" xfId="0" applyNumberFormat="1" applyFont="1" applyProtection="1"/>
    <xf numFmtId="164" fontId="17" fillId="0" borderId="0" xfId="0" applyNumberFormat="1" applyFont="1" applyProtection="1"/>
    <xf numFmtId="169" fontId="17" fillId="0" borderId="0" xfId="0" applyNumberFormat="1" applyFont="1" applyProtection="1"/>
    <xf numFmtId="167" fontId="17" fillId="0" borderId="0" xfId="0" applyNumberFormat="1" applyFont="1" applyProtection="1"/>
    <xf numFmtId="168" fontId="18" fillId="0" borderId="0" xfId="0" applyNumberFormat="1" applyFont="1" applyProtection="1"/>
    <xf numFmtId="167" fontId="18" fillId="0" borderId="0" xfId="0" applyNumberFormat="1" applyFont="1" applyProtection="1"/>
    <xf numFmtId="9" fontId="18" fillId="0" borderId="0" xfId="1" applyFont="1" applyProtection="1"/>
    <xf numFmtId="164" fontId="17" fillId="0" borderId="0" xfId="0" applyNumberFormat="1" applyFont="1" applyAlignment="1" applyProtection="1">
      <alignment horizontal="left"/>
    </xf>
    <xf numFmtId="164" fontId="5" fillId="0" borderId="1" xfId="3" applyNumberFormat="1" applyAlignment="1" applyProtection="1">
      <alignment horizontal="left"/>
    </xf>
    <xf numFmtId="0" fontId="5" fillId="0" borderId="1" xfId="3"/>
    <xf numFmtId="164" fontId="5" fillId="0" borderId="1" xfId="3" applyNumberFormat="1" applyProtection="1"/>
    <xf numFmtId="164" fontId="5" fillId="0" borderId="1" xfId="3" applyNumberFormat="1" applyAlignment="1" applyProtection="1">
      <alignment horizontal="right"/>
    </xf>
    <xf numFmtId="164" fontId="16" fillId="0" borderId="7" xfId="15" applyNumberFormat="1" applyAlignment="1" applyProtection="1">
      <alignment horizontal="left"/>
    </xf>
    <xf numFmtId="0" fontId="16" fillId="0" borderId="7" xfId="15"/>
    <xf numFmtId="164" fontId="16" fillId="0" borderId="7" xfId="15" applyNumberFormat="1" applyProtection="1"/>
    <xf numFmtId="169" fontId="5" fillId="0" borderId="1" xfId="3" applyNumberFormat="1" applyAlignment="1" applyProtection="1">
      <alignment horizontal="left"/>
    </xf>
    <xf numFmtId="169" fontId="5" fillId="0" borderId="1" xfId="3" applyNumberFormat="1" applyAlignment="1" applyProtection="1">
      <alignment horizontal="right"/>
    </xf>
    <xf numFmtId="168" fontId="5" fillId="0" borderId="1" xfId="3" applyNumberFormat="1" applyAlignment="1" applyProtection="1">
      <alignment horizontal="right"/>
    </xf>
    <xf numFmtId="0" fontId="5" fillId="0" borderId="1" xfId="3" applyAlignment="1">
      <alignment horizontal="right"/>
    </xf>
    <xf numFmtId="164" fontId="1" fillId="12" borderId="0" xfId="16" applyNumberFormat="1" applyBorder="1" applyProtection="1"/>
    <xf numFmtId="164" fontId="19" fillId="0" borderId="0" xfId="2" applyNumberFormat="1" applyAlignment="1" applyProtection="1">
      <alignment horizontal="left"/>
    </xf>
    <xf numFmtId="0" fontId="20" fillId="0" borderId="0" xfId="17"/>
    <xf numFmtId="0" fontId="19" fillId="0" borderId="0" xfId="2"/>
    <xf numFmtId="0" fontId="0" fillId="0" borderId="0" xfId="0"/>
  </cellXfs>
  <cellStyles count="18">
    <cellStyle name="20% - Accent2" xfId="16" builtinId="34"/>
    <cellStyle name="Bad" xfId="5" builtinId="27" hidden="1"/>
    <cellStyle name="Calculation" xfId="9" builtinId="22" hidden="1"/>
    <cellStyle name="Check Cell" xfId="11" builtinId="23" hidden="1"/>
    <cellStyle name="Explanatory Text" xfId="14" builtinId="53" hidden="1"/>
    <cellStyle name="Good" xfId="4" builtinId="26" hidden="1"/>
    <cellStyle name="Heading 3" xfId="3" builtinId="18"/>
    <cellStyle name="Hyperlink" xfId="17" builtinId="8"/>
    <cellStyle name="Input" xfId="7" builtinId="20" hidden="1"/>
    <cellStyle name="Linked Cell" xfId="10" builtinId="24" hidden="1"/>
    <cellStyle name="Neutral" xfId="6" builtinId="28" hidden="1"/>
    <cellStyle name="Normal" xfId="0" builtinId="0" customBuiltin="1"/>
    <cellStyle name="Note" xfId="13" builtinId="10" hidden="1"/>
    <cellStyle name="Output" xfId="8" builtinId="21" hidden="1"/>
    <cellStyle name="Percent" xfId="1" builtinId="5"/>
    <cellStyle name="Title" xfId="2" builtinId="15" customBuiltin="1"/>
    <cellStyle name="Total" xfId="15" builtinId="25" customBuiltin="1"/>
    <cellStyle name="Warning Text" xfId="12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eringskil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M24"/>
  <sheetViews>
    <sheetView showGridLines="0" tabSelected="1" zoomScale="150" zoomScaleNormal="150" workbookViewId="0"/>
  </sheetViews>
  <sheetFormatPr defaultColWidth="7.7109375" defaultRowHeight="15" x14ac:dyDescent="0.25"/>
  <cols>
    <col min="1" max="1" width="19.85546875" style="1" customWidth="1"/>
    <col min="2" max="3" width="7.7109375" style="1"/>
    <col min="4" max="4" width="8.28515625" style="1" bestFit="1" customWidth="1"/>
    <col min="5" max="9" width="7.7109375" style="1"/>
    <col min="10" max="10" width="8.42578125" style="1" bestFit="1" customWidth="1"/>
    <col min="11" max="11" width="7.7109375" style="1"/>
    <col min="12" max="12" width="8.42578125" style="1" bestFit="1" customWidth="1"/>
    <col min="13" max="16384" width="7.7109375" style="1"/>
  </cols>
  <sheetData>
    <row r="1" spans="1:9" ht="21" x14ac:dyDescent="0.35">
      <c r="A1" s="56" t="s">
        <v>18</v>
      </c>
    </row>
    <row r="3" spans="1:9" x14ac:dyDescent="0.25">
      <c r="A3" s="2" t="s">
        <v>1</v>
      </c>
      <c r="B3" s="3">
        <v>0.1</v>
      </c>
    </row>
    <row r="5" spans="1:9" ht="15.75" thickBot="1" x14ac:dyDescent="0.3">
      <c r="A5" s="44" t="s">
        <v>3</v>
      </c>
      <c r="B5" s="45"/>
      <c r="C5" s="46">
        <v>0</v>
      </c>
      <c r="D5" s="46">
        <v>1</v>
      </c>
      <c r="E5" s="46">
        <v>2</v>
      </c>
      <c r="F5" s="46">
        <v>3</v>
      </c>
      <c r="G5" s="46">
        <v>4</v>
      </c>
      <c r="H5" s="46">
        <v>5</v>
      </c>
      <c r="I5" s="47" t="s">
        <v>4</v>
      </c>
    </row>
    <row r="6" spans="1:9" x14ac:dyDescent="0.25">
      <c r="A6" s="2" t="s">
        <v>33</v>
      </c>
      <c r="C6" s="4">
        <v>0</v>
      </c>
      <c r="D6" s="4">
        <v>80</v>
      </c>
      <c r="E6" s="4">
        <f t="shared" ref="E6:H7" si="0">+D6</f>
        <v>80</v>
      </c>
      <c r="F6" s="4">
        <f t="shared" si="0"/>
        <v>80</v>
      </c>
      <c r="G6" s="4">
        <f t="shared" si="0"/>
        <v>80</v>
      </c>
      <c r="H6" s="4">
        <f t="shared" si="0"/>
        <v>80</v>
      </c>
      <c r="I6" s="4">
        <f>SUM(C6:H6)</f>
        <v>400</v>
      </c>
    </row>
    <row r="7" spans="1:9" s="29" customFormat="1" x14ac:dyDescent="0.25">
      <c r="A7" s="30" t="s">
        <v>34</v>
      </c>
      <c r="C7" s="35">
        <v>0</v>
      </c>
      <c r="D7" s="35">
        <v>-40</v>
      </c>
      <c r="E7" s="35">
        <f t="shared" si="0"/>
        <v>-40</v>
      </c>
      <c r="F7" s="35">
        <f t="shared" si="0"/>
        <v>-40</v>
      </c>
      <c r="G7" s="35">
        <f t="shared" si="0"/>
        <v>-40</v>
      </c>
      <c r="H7" s="35">
        <f t="shared" si="0"/>
        <v>-40</v>
      </c>
      <c r="I7" s="35">
        <f>SUM(C7:H7)</f>
        <v>-200</v>
      </c>
    </row>
    <row r="8" spans="1:9" s="29" customFormat="1" x14ac:dyDescent="0.25">
      <c r="A8" s="48" t="s">
        <v>5</v>
      </c>
      <c r="B8" s="49"/>
      <c r="C8" s="50">
        <f>SUM(C6:C7)</f>
        <v>0</v>
      </c>
      <c r="D8" s="50">
        <f t="shared" ref="D8:I8" si="1">SUM(D6:D7)</f>
        <v>40</v>
      </c>
      <c r="E8" s="50">
        <f t="shared" si="1"/>
        <v>40</v>
      </c>
      <c r="F8" s="50">
        <f t="shared" si="1"/>
        <v>40</v>
      </c>
      <c r="G8" s="50">
        <f t="shared" si="1"/>
        <v>40</v>
      </c>
      <c r="H8" s="50">
        <f t="shared" si="1"/>
        <v>40</v>
      </c>
      <c r="I8" s="50">
        <f t="shared" si="1"/>
        <v>200</v>
      </c>
    </row>
    <row r="9" spans="1:9" s="29" customFormat="1" x14ac:dyDescent="0.25">
      <c r="A9" s="29" t="s">
        <v>35</v>
      </c>
      <c r="C9" s="35">
        <v>0</v>
      </c>
      <c r="D9" s="35">
        <v>-5</v>
      </c>
      <c r="E9" s="35">
        <f>+D9</f>
        <v>-5</v>
      </c>
      <c r="F9" s="35">
        <f>+E9</f>
        <v>-5</v>
      </c>
      <c r="G9" s="35">
        <f>+F9</f>
        <v>-5</v>
      </c>
      <c r="H9" s="35">
        <f>+G9</f>
        <v>-5</v>
      </c>
      <c r="I9" s="35">
        <f>SUM(C9:H9)</f>
        <v>-25</v>
      </c>
    </row>
    <row r="10" spans="1:9" x14ac:dyDescent="0.25">
      <c r="A10" s="2" t="s">
        <v>6</v>
      </c>
      <c r="C10" s="4">
        <v>-100</v>
      </c>
      <c r="D10" s="2" t="s">
        <v>7</v>
      </c>
      <c r="G10" s="2" t="s">
        <v>7</v>
      </c>
      <c r="H10" s="4">
        <v>0</v>
      </c>
      <c r="I10" s="4">
        <f>SUM(C10:H10)</f>
        <v>-100</v>
      </c>
    </row>
    <row r="11" spans="1:9" x14ac:dyDescent="0.25">
      <c r="A11" s="48" t="s">
        <v>8</v>
      </c>
      <c r="B11" s="49"/>
      <c r="C11" s="50">
        <f>SUM(C8:C10)</f>
        <v>-100</v>
      </c>
      <c r="D11" s="50">
        <f t="shared" ref="D11:I11" si="2">SUM(D8:D10)</f>
        <v>35</v>
      </c>
      <c r="E11" s="50">
        <f t="shared" si="2"/>
        <v>35</v>
      </c>
      <c r="F11" s="50">
        <f t="shared" si="2"/>
        <v>35</v>
      </c>
      <c r="G11" s="50">
        <f t="shared" si="2"/>
        <v>35</v>
      </c>
      <c r="H11" s="50">
        <f t="shared" si="2"/>
        <v>35</v>
      </c>
      <c r="I11" s="50">
        <f t="shared" si="2"/>
        <v>75</v>
      </c>
    </row>
    <row r="12" spans="1:9" x14ac:dyDescent="0.25">
      <c r="A12" s="5"/>
      <c r="B12" s="6"/>
      <c r="C12" s="7"/>
      <c r="D12" s="7"/>
      <c r="E12" s="7"/>
      <c r="F12" s="7"/>
      <c r="G12" s="7"/>
      <c r="H12" s="7"/>
      <c r="I12" s="7"/>
    </row>
    <row r="13" spans="1:9" x14ac:dyDescent="0.25">
      <c r="A13" s="2" t="s">
        <v>9</v>
      </c>
      <c r="C13" s="8">
        <f t="shared" ref="C13:H13" si="3">1/(1+$B$3)^C5</f>
        <v>1</v>
      </c>
      <c r="D13" s="8">
        <f t="shared" si="3"/>
        <v>0.90909090909090906</v>
      </c>
      <c r="E13" s="8">
        <f t="shared" si="3"/>
        <v>0.82644628099173545</v>
      </c>
      <c r="F13" s="8">
        <f t="shared" si="3"/>
        <v>0.75131480090157754</v>
      </c>
      <c r="G13" s="8">
        <f t="shared" si="3"/>
        <v>0.68301345536507052</v>
      </c>
      <c r="H13" s="8">
        <f t="shared" si="3"/>
        <v>0.62092132305915493</v>
      </c>
    </row>
    <row r="14" spans="1:9" x14ac:dyDescent="0.25">
      <c r="A14" s="2" t="s">
        <v>10</v>
      </c>
      <c r="C14" s="4">
        <f t="shared" ref="C14:H14" si="4">C11*C13</f>
        <v>-100</v>
      </c>
      <c r="D14" s="4">
        <f t="shared" si="4"/>
        <v>31.818181818181817</v>
      </c>
      <c r="E14" s="4">
        <f t="shared" si="4"/>
        <v>28.925619834710741</v>
      </c>
      <c r="F14" s="4">
        <f t="shared" si="4"/>
        <v>26.296018031555214</v>
      </c>
      <c r="G14" s="4">
        <f t="shared" si="4"/>
        <v>23.905470937777469</v>
      </c>
      <c r="H14" s="4">
        <f t="shared" si="4"/>
        <v>21.732246307070422</v>
      </c>
      <c r="I14" s="9">
        <f>SUM(C14:H14)</f>
        <v>32.677536929295663</v>
      </c>
    </row>
    <row r="15" spans="1:9" x14ac:dyDescent="0.25">
      <c r="A15" s="1" t="s">
        <v>20</v>
      </c>
      <c r="C15" s="4">
        <f>SUM($C14:C14)</f>
        <v>-100</v>
      </c>
      <c r="D15" s="4">
        <f>SUM($C14:D14)</f>
        <v>-68.181818181818187</v>
      </c>
      <c r="E15" s="4">
        <f>SUM($C14:E14)</f>
        <v>-39.256198347107443</v>
      </c>
      <c r="F15" s="4">
        <f>SUM($C14:F14)</f>
        <v>-12.960180315552229</v>
      </c>
      <c r="G15" s="4">
        <f>SUM($C14:G14)</f>
        <v>10.94529062222524</v>
      </c>
      <c r="H15" s="4">
        <f>SUM($C14:H14)</f>
        <v>32.677536929295663</v>
      </c>
      <c r="I15" s="9"/>
    </row>
    <row r="16" spans="1:9" x14ac:dyDescent="0.25">
      <c r="A16" s="2"/>
      <c r="C16" s="4"/>
      <c r="D16" s="4"/>
      <c r="E16" s="4"/>
      <c r="F16" s="4"/>
      <c r="G16" s="4"/>
      <c r="H16" s="4"/>
      <c r="I16" s="2"/>
    </row>
    <row r="17" spans="1:13" x14ac:dyDescent="0.25">
      <c r="A17" s="2" t="s">
        <v>12</v>
      </c>
      <c r="C17" s="10">
        <f>NPV($B$3,D11:H11)+C11</f>
        <v>32.677536929295655</v>
      </c>
      <c r="D17" s="29"/>
    </row>
    <row r="18" spans="1:13" x14ac:dyDescent="0.25">
      <c r="A18" s="2" t="s">
        <v>14</v>
      </c>
      <c r="C18" s="11">
        <f>IRR(C11:H11)</f>
        <v>0.2210629215316211</v>
      </c>
      <c r="J18" s="29"/>
      <c r="L18" s="29"/>
      <c r="M18" s="29"/>
    </row>
    <row r="19" spans="1:13" x14ac:dyDescent="0.25">
      <c r="A19" s="2" t="s">
        <v>11</v>
      </c>
      <c r="C19" s="10">
        <f>-MIN(C15:H15)</f>
        <v>100</v>
      </c>
      <c r="J19" s="29"/>
      <c r="K19" s="29"/>
      <c r="L19" s="29"/>
      <c r="M19" s="29"/>
    </row>
    <row r="20" spans="1:13" x14ac:dyDescent="0.25">
      <c r="A20" s="2" t="s">
        <v>36</v>
      </c>
      <c r="C20" s="12">
        <f>C17/C19+1</f>
        <v>1.3267753692929565</v>
      </c>
      <c r="J20" s="29"/>
      <c r="K20" s="29"/>
      <c r="L20" s="29"/>
      <c r="M20" s="29"/>
    </row>
    <row r="21" spans="1:13" x14ac:dyDescent="0.25">
      <c r="C21" s="13"/>
      <c r="J21" s="29"/>
      <c r="K21" s="29"/>
      <c r="L21" s="29"/>
      <c r="M21" s="29"/>
    </row>
    <row r="22" spans="1:13" x14ac:dyDescent="0.25">
      <c r="J22" s="29"/>
      <c r="K22" s="29"/>
      <c r="L22" s="29"/>
      <c r="M22" s="29"/>
    </row>
    <row r="23" spans="1:13" x14ac:dyDescent="0.25">
      <c r="J23" s="29"/>
      <c r="K23" s="29"/>
      <c r="L23" s="29"/>
      <c r="M23" s="29"/>
    </row>
    <row r="24" spans="1:13" x14ac:dyDescent="0.25">
      <c r="J24" s="29"/>
      <c r="K24" s="29"/>
      <c r="L24" s="29"/>
      <c r="M24" s="29"/>
    </row>
  </sheetData>
  <phoneticPr fontId="3" type="noConversion"/>
  <printOptions gridLinesSet="0"/>
  <pageMargins left="1" right="0" top="1" bottom="0.5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1:I51"/>
  <sheetViews>
    <sheetView showGridLines="0" zoomScaleNormal="100" workbookViewId="0"/>
  </sheetViews>
  <sheetFormatPr defaultColWidth="7.7109375" defaultRowHeight="15" x14ac:dyDescent="0.25"/>
  <cols>
    <col min="1" max="1" width="17.5703125" style="14" customWidth="1"/>
    <col min="2" max="16384" width="7.7109375" style="14"/>
  </cols>
  <sheetData>
    <row r="1" spans="1:9" ht="21" x14ac:dyDescent="0.35">
      <c r="A1" s="56" t="s">
        <v>19</v>
      </c>
    </row>
    <row r="3" spans="1:9" x14ac:dyDescent="0.25">
      <c r="A3" s="15" t="s">
        <v>1</v>
      </c>
      <c r="B3" s="16">
        <v>0.12</v>
      </c>
    </row>
    <row r="5" spans="1:9" x14ac:dyDescent="0.25">
      <c r="A5" s="17" t="s">
        <v>23</v>
      </c>
    </row>
    <row r="6" spans="1:9" ht="15.75" thickBot="1" x14ac:dyDescent="0.3">
      <c r="A6" s="51" t="s">
        <v>3</v>
      </c>
      <c r="B6" s="45"/>
      <c r="C6" s="46">
        <v>0</v>
      </c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52" t="s">
        <v>4</v>
      </c>
    </row>
    <row r="7" spans="1:9" x14ac:dyDescent="0.25">
      <c r="A7" s="15" t="s">
        <v>5</v>
      </c>
      <c r="C7" s="18">
        <v>0</v>
      </c>
      <c r="D7" s="18">
        <v>15</v>
      </c>
      <c r="E7" s="18">
        <v>15</v>
      </c>
      <c r="F7" s="18">
        <v>15</v>
      </c>
      <c r="G7" s="18">
        <v>15</v>
      </c>
      <c r="H7" s="18">
        <v>15</v>
      </c>
      <c r="I7" s="18">
        <f>SUM(C7:H7)</f>
        <v>75</v>
      </c>
    </row>
    <row r="8" spans="1:9" x14ac:dyDescent="0.25">
      <c r="A8" s="15" t="s">
        <v>6</v>
      </c>
      <c r="C8" s="18">
        <v>-30</v>
      </c>
      <c r="D8" s="15" t="s">
        <v>7</v>
      </c>
      <c r="G8" s="15" t="s">
        <v>7</v>
      </c>
      <c r="H8" s="18">
        <v>0</v>
      </c>
      <c r="I8" s="18">
        <f>SUM(C8:H8)</f>
        <v>-30</v>
      </c>
    </row>
    <row r="9" spans="1:9" x14ac:dyDescent="0.25">
      <c r="A9" s="15" t="s">
        <v>8</v>
      </c>
      <c r="C9" s="18">
        <f t="shared" ref="C9:H9" si="0">C7+C8</f>
        <v>-30</v>
      </c>
      <c r="D9" s="18">
        <f t="shared" si="0"/>
        <v>15</v>
      </c>
      <c r="E9" s="18">
        <f t="shared" si="0"/>
        <v>15</v>
      </c>
      <c r="F9" s="18">
        <f t="shared" si="0"/>
        <v>15</v>
      </c>
      <c r="G9" s="18">
        <f t="shared" si="0"/>
        <v>15</v>
      </c>
      <c r="H9" s="18">
        <f t="shared" si="0"/>
        <v>15</v>
      </c>
      <c r="I9" s="18">
        <f>SUM(C9:H9)</f>
        <v>45</v>
      </c>
    </row>
    <row r="10" spans="1:9" x14ac:dyDescent="0.25">
      <c r="A10" s="15" t="s">
        <v>9</v>
      </c>
      <c r="C10" s="19">
        <f t="shared" ref="C10:H10" si="1">1/(1+$B$3)^C6</f>
        <v>1</v>
      </c>
      <c r="D10" s="19">
        <f t="shared" si="1"/>
        <v>0.89285714285714279</v>
      </c>
      <c r="E10" s="19">
        <f t="shared" si="1"/>
        <v>0.79719387755102034</v>
      </c>
      <c r="F10" s="19">
        <f t="shared" si="1"/>
        <v>0.71178024781341087</v>
      </c>
      <c r="G10" s="19">
        <f t="shared" si="1"/>
        <v>0.63551807840483121</v>
      </c>
      <c r="H10" s="19">
        <f t="shared" si="1"/>
        <v>0.56742685571859919</v>
      </c>
      <c r="I10" s="19"/>
    </row>
    <row r="11" spans="1:9" x14ac:dyDescent="0.25">
      <c r="A11" s="15" t="s">
        <v>10</v>
      </c>
      <c r="C11" s="20">
        <f t="shared" ref="C11:H11" si="2">C9*C10</f>
        <v>-30</v>
      </c>
      <c r="D11" s="18">
        <f t="shared" si="2"/>
        <v>13.392857142857142</v>
      </c>
      <c r="E11" s="18">
        <f t="shared" si="2"/>
        <v>11.957908163265305</v>
      </c>
      <c r="F11" s="18">
        <f t="shared" si="2"/>
        <v>10.676703717201162</v>
      </c>
      <c r="G11" s="18">
        <f t="shared" si="2"/>
        <v>9.5327711760724689</v>
      </c>
      <c r="H11" s="18">
        <f t="shared" si="2"/>
        <v>8.5114028357789877</v>
      </c>
      <c r="I11" s="15" t="s">
        <v>7</v>
      </c>
    </row>
    <row r="12" spans="1:9" x14ac:dyDescent="0.25">
      <c r="A12" s="21" t="s">
        <v>20</v>
      </c>
      <c r="C12" s="22">
        <f>C11</f>
        <v>-30</v>
      </c>
      <c r="D12" s="18">
        <f>D11+C12</f>
        <v>-16.607142857142858</v>
      </c>
      <c r="E12" s="18">
        <f>E11+D12</f>
        <v>-4.6492346938775526</v>
      </c>
      <c r="F12" s="18">
        <f>F11+E12</f>
        <v>6.0274690233236097</v>
      </c>
      <c r="G12" s="18">
        <f>G11+F12</f>
        <v>15.560240199396079</v>
      </c>
      <c r="H12" s="18">
        <f>H11+G12</f>
        <v>24.071643035175065</v>
      </c>
      <c r="I12" s="15"/>
    </row>
    <row r="13" spans="1:9" x14ac:dyDescent="0.25">
      <c r="A13" s="15" t="s">
        <v>21</v>
      </c>
      <c r="C13" s="23">
        <f>-MINA(C12:H12)</f>
        <v>30</v>
      </c>
    </row>
    <row r="14" spans="1:9" x14ac:dyDescent="0.25">
      <c r="A14" s="15" t="s">
        <v>12</v>
      </c>
      <c r="B14" s="24"/>
      <c r="C14" s="25">
        <f>NPV($B$3,D9:H9)+C9</f>
        <v>24.071643035175065</v>
      </c>
    </row>
    <row r="15" spans="1:9" x14ac:dyDescent="0.25">
      <c r="A15" s="15" t="s">
        <v>13</v>
      </c>
      <c r="C15" s="26">
        <f>C14/C13+1</f>
        <v>1.802388101172502</v>
      </c>
    </row>
    <row r="16" spans="1:9" x14ac:dyDescent="0.25">
      <c r="C16" s="24"/>
    </row>
    <row r="17" spans="1:9" x14ac:dyDescent="0.25">
      <c r="A17" s="17" t="s">
        <v>26</v>
      </c>
      <c r="C17" s="24"/>
    </row>
    <row r="18" spans="1:9" ht="15.75" thickBot="1" x14ac:dyDescent="0.3">
      <c r="A18" s="51" t="s">
        <v>3</v>
      </c>
      <c r="B18" s="45"/>
      <c r="C18" s="46">
        <v>0</v>
      </c>
      <c r="D18" s="46">
        <v>1</v>
      </c>
      <c r="E18" s="46">
        <v>2</v>
      </c>
      <c r="F18" s="46">
        <v>3</v>
      </c>
      <c r="G18" s="46">
        <v>4</v>
      </c>
      <c r="H18" s="46">
        <v>5</v>
      </c>
      <c r="I18" s="52" t="s">
        <v>4</v>
      </c>
    </row>
    <row r="19" spans="1:9" x14ac:dyDescent="0.25">
      <c r="A19" s="15" t="s">
        <v>5</v>
      </c>
      <c r="C19" s="18">
        <v>0</v>
      </c>
      <c r="D19" s="18">
        <v>15</v>
      </c>
      <c r="E19" s="18">
        <v>15</v>
      </c>
      <c r="F19" s="18">
        <v>15</v>
      </c>
      <c r="G19" s="18">
        <v>15</v>
      </c>
      <c r="H19" s="18">
        <v>15</v>
      </c>
      <c r="I19" s="18">
        <f>SUM(C19:H19)</f>
        <v>75</v>
      </c>
    </row>
    <row r="20" spans="1:9" x14ac:dyDescent="0.25">
      <c r="A20" s="15" t="s">
        <v>6</v>
      </c>
      <c r="C20" s="27">
        <v>-30</v>
      </c>
      <c r="D20" s="27">
        <v>-20</v>
      </c>
      <c r="G20" s="15" t="s">
        <v>7</v>
      </c>
      <c r="H20" s="18">
        <v>0</v>
      </c>
      <c r="I20" s="18">
        <f>SUM(C20:H20)</f>
        <v>-50</v>
      </c>
    </row>
    <row r="21" spans="1:9" x14ac:dyDescent="0.25">
      <c r="A21" s="15" t="s">
        <v>8</v>
      </c>
      <c r="C21" s="18">
        <f t="shared" ref="C21:H21" si="3">C19+C20</f>
        <v>-30</v>
      </c>
      <c r="D21" s="18">
        <f t="shared" si="3"/>
        <v>-5</v>
      </c>
      <c r="E21" s="18">
        <f t="shared" si="3"/>
        <v>15</v>
      </c>
      <c r="F21" s="18">
        <f t="shared" si="3"/>
        <v>15</v>
      </c>
      <c r="G21" s="18">
        <f t="shared" si="3"/>
        <v>15</v>
      </c>
      <c r="H21" s="18">
        <f t="shared" si="3"/>
        <v>15</v>
      </c>
      <c r="I21" s="18">
        <f>SUM(C21:H21)</f>
        <v>25</v>
      </c>
    </row>
    <row r="22" spans="1:9" x14ac:dyDescent="0.25">
      <c r="A22" s="15" t="s">
        <v>9</v>
      </c>
      <c r="C22" s="19">
        <f t="shared" ref="C22:H22" si="4">1/(1+$B$3)^C18</f>
        <v>1</v>
      </c>
      <c r="D22" s="19">
        <f t="shared" si="4"/>
        <v>0.89285714285714279</v>
      </c>
      <c r="E22" s="19">
        <f t="shared" si="4"/>
        <v>0.79719387755102034</v>
      </c>
      <c r="F22" s="19">
        <f t="shared" si="4"/>
        <v>0.71178024781341087</v>
      </c>
      <c r="G22" s="19">
        <f t="shared" si="4"/>
        <v>0.63551807840483121</v>
      </c>
      <c r="H22" s="19">
        <f t="shared" si="4"/>
        <v>0.56742685571859919</v>
      </c>
      <c r="I22" s="19"/>
    </row>
    <row r="23" spans="1:9" x14ac:dyDescent="0.25">
      <c r="A23" s="15" t="s">
        <v>10</v>
      </c>
      <c r="C23" s="20">
        <f t="shared" ref="C23:H23" si="5">C21*C22</f>
        <v>-30</v>
      </c>
      <c r="D23" s="20">
        <f t="shared" si="5"/>
        <v>-4.4642857142857135</v>
      </c>
      <c r="E23" s="18">
        <f t="shared" si="5"/>
        <v>11.957908163265305</v>
      </c>
      <c r="F23" s="18">
        <f t="shared" si="5"/>
        <v>10.676703717201162</v>
      </c>
      <c r="G23" s="18">
        <f t="shared" si="5"/>
        <v>9.5327711760724689</v>
      </c>
      <c r="H23" s="18">
        <f t="shared" si="5"/>
        <v>8.5114028357789877</v>
      </c>
      <c r="I23" s="15" t="s">
        <v>7</v>
      </c>
    </row>
    <row r="24" spans="1:9" x14ac:dyDescent="0.25">
      <c r="A24" s="21" t="s">
        <v>20</v>
      </c>
      <c r="C24" s="27">
        <f>C23</f>
        <v>-30</v>
      </c>
      <c r="D24" s="22">
        <f>D23+C24</f>
        <v>-34.464285714285715</v>
      </c>
      <c r="E24" s="18">
        <f>E23+D24</f>
        <v>-22.50637755102041</v>
      </c>
      <c r="F24" s="18">
        <f>F23+E24</f>
        <v>-11.829673833819248</v>
      </c>
      <c r="G24" s="18">
        <f>G23+F24</f>
        <v>-2.296902657746779</v>
      </c>
      <c r="H24" s="18">
        <f>H23+G24</f>
        <v>6.2145001780322087</v>
      </c>
      <c r="I24" s="15"/>
    </row>
    <row r="25" spans="1:9" x14ac:dyDescent="0.25">
      <c r="A25" s="15" t="s">
        <v>21</v>
      </c>
      <c r="C25" s="23">
        <f>-MINA(C24:H24)</f>
        <v>34.464285714285715</v>
      </c>
    </row>
    <row r="26" spans="1:9" x14ac:dyDescent="0.25">
      <c r="A26" s="15" t="s">
        <v>12</v>
      </c>
      <c r="B26" s="24"/>
      <c r="C26" s="25">
        <f>NPV($B$3,D21:H21)+C21</f>
        <v>6.2145001780322104</v>
      </c>
    </row>
    <row r="27" spans="1:9" x14ac:dyDescent="0.25">
      <c r="A27" s="15" t="s">
        <v>13</v>
      </c>
      <c r="C27" s="26">
        <f>C26/C25+1</f>
        <v>1.1803171036112974</v>
      </c>
    </row>
    <row r="29" spans="1:9" x14ac:dyDescent="0.25">
      <c r="A29" s="17" t="s">
        <v>25</v>
      </c>
      <c r="C29" s="24"/>
    </row>
    <row r="30" spans="1:9" ht="15.75" thickBot="1" x14ac:dyDescent="0.3">
      <c r="A30" s="51" t="s">
        <v>3</v>
      </c>
      <c r="B30" s="45"/>
      <c r="C30" s="46">
        <v>0</v>
      </c>
      <c r="D30" s="46">
        <v>1</v>
      </c>
      <c r="E30" s="46">
        <v>2</v>
      </c>
      <c r="F30" s="46">
        <v>3</v>
      </c>
      <c r="G30" s="46">
        <v>4</v>
      </c>
      <c r="H30" s="46">
        <v>5</v>
      </c>
      <c r="I30" s="52" t="s">
        <v>4</v>
      </c>
    </row>
    <row r="31" spans="1:9" x14ac:dyDescent="0.25">
      <c r="A31" s="15" t="s">
        <v>5</v>
      </c>
      <c r="C31" s="18">
        <v>0</v>
      </c>
      <c r="D31" s="18">
        <v>15</v>
      </c>
      <c r="E31" s="18">
        <v>15</v>
      </c>
      <c r="F31" s="18">
        <v>15</v>
      </c>
      <c r="G31" s="18">
        <v>15</v>
      </c>
      <c r="H31" s="18">
        <v>15</v>
      </c>
      <c r="I31" s="18">
        <f>SUM(C31:H31)</f>
        <v>75</v>
      </c>
    </row>
    <row r="32" spans="1:9" x14ac:dyDescent="0.25">
      <c r="A32" s="15" t="s">
        <v>6</v>
      </c>
      <c r="C32" s="18">
        <v>-30</v>
      </c>
      <c r="E32" s="18">
        <v>-25</v>
      </c>
      <c r="G32" s="15" t="s">
        <v>7</v>
      </c>
      <c r="H32" s="18">
        <v>0</v>
      </c>
      <c r="I32" s="18">
        <f>SUM(C32:H32)</f>
        <v>-55</v>
      </c>
    </row>
    <row r="33" spans="1:9" x14ac:dyDescent="0.25">
      <c r="A33" s="15" t="s">
        <v>8</v>
      </c>
      <c r="C33" s="18">
        <f t="shared" ref="C33:H33" si="6">C31+C32</f>
        <v>-30</v>
      </c>
      <c r="D33" s="18">
        <f t="shared" si="6"/>
        <v>15</v>
      </c>
      <c r="E33" s="18">
        <f t="shared" si="6"/>
        <v>-10</v>
      </c>
      <c r="F33" s="18">
        <f t="shared" si="6"/>
        <v>15</v>
      </c>
      <c r="G33" s="18">
        <f t="shared" si="6"/>
        <v>15</v>
      </c>
      <c r="H33" s="18">
        <f t="shared" si="6"/>
        <v>15</v>
      </c>
      <c r="I33" s="18">
        <f>SUM(C33:H33)</f>
        <v>20</v>
      </c>
    </row>
    <row r="34" spans="1:9" x14ac:dyDescent="0.25">
      <c r="A34" s="15" t="s">
        <v>9</v>
      </c>
      <c r="C34" s="19">
        <f t="shared" ref="C34:H34" si="7">1/(1+$B$3)^C30</f>
        <v>1</v>
      </c>
      <c r="D34" s="19">
        <f t="shared" si="7"/>
        <v>0.89285714285714279</v>
      </c>
      <c r="E34" s="19">
        <f t="shared" si="7"/>
        <v>0.79719387755102034</v>
      </c>
      <c r="F34" s="19">
        <f t="shared" si="7"/>
        <v>0.71178024781341087</v>
      </c>
      <c r="G34" s="19">
        <f t="shared" si="7"/>
        <v>0.63551807840483121</v>
      </c>
      <c r="H34" s="19">
        <f t="shared" si="7"/>
        <v>0.56742685571859919</v>
      </c>
    </row>
    <row r="35" spans="1:9" x14ac:dyDescent="0.25">
      <c r="A35" s="17" t="s">
        <v>10</v>
      </c>
      <c r="C35" s="20">
        <f t="shared" ref="C35:H35" si="8">C33*C34</f>
        <v>-30</v>
      </c>
      <c r="D35" s="18">
        <f t="shared" si="8"/>
        <v>13.392857142857142</v>
      </c>
      <c r="E35" s="20">
        <f t="shared" si="8"/>
        <v>-7.9719387755102034</v>
      </c>
      <c r="F35" s="18">
        <f t="shared" si="8"/>
        <v>10.676703717201162</v>
      </c>
      <c r="G35" s="18">
        <f t="shared" si="8"/>
        <v>9.5327711760724689</v>
      </c>
      <c r="H35" s="18">
        <f t="shared" si="8"/>
        <v>8.5114028357789877</v>
      </c>
      <c r="I35" s="15" t="s">
        <v>7</v>
      </c>
    </row>
    <row r="36" spans="1:9" x14ac:dyDescent="0.25">
      <c r="A36" s="21" t="s">
        <v>20</v>
      </c>
      <c r="C36" s="22">
        <f>C35</f>
        <v>-30</v>
      </c>
      <c r="D36" s="18">
        <f>D35+C36</f>
        <v>-16.607142857142858</v>
      </c>
      <c r="E36" s="18">
        <f>E35+D36</f>
        <v>-24.579081632653061</v>
      </c>
      <c r="F36" s="18">
        <f>F35+E36</f>
        <v>-13.902377915451899</v>
      </c>
      <c r="G36" s="18">
        <f>G35+F36</f>
        <v>-4.3696067393794298</v>
      </c>
      <c r="H36" s="18">
        <f>H35+G36</f>
        <v>4.1417960963995579</v>
      </c>
      <c r="I36" s="15"/>
    </row>
    <row r="37" spans="1:9" x14ac:dyDescent="0.25">
      <c r="A37" s="15" t="s">
        <v>21</v>
      </c>
      <c r="C37" s="23">
        <f>-MINA(C36:H36)</f>
        <v>30</v>
      </c>
    </row>
    <row r="38" spans="1:9" x14ac:dyDescent="0.25">
      <c r="A38" s="15" t="s">
        <v>12</v>
      </c>
      <c r="B38" s="24"/>
      <c r="C38" s="18">
        <f>NPV($B$3,D33:H33)+C33</f>
        <v>4.1417960963995597</v>
      </c>
    </row>
    <row r="39" spans="1:9" x14ac:dyDescent="0.25">
      <c r="A39" s="15" t="s">
        <v>13</v>
      </c>
      <c r="C39" s="26">
        <f>C38/C37+1</f>
        <v>1.1380598698799853</v>
      </c>
    </row>
    <row r="41" spans="1:9" x14ac:dyDescent="0.25">
      <c r="A41" s="17" t="s">
        <v>24</v>
      </c>
      <c r="C41" s="24"/>
    </row>
    <row r="42" spans="1:9" ht="15.75" thickBot="1" x14ac:dyDescent="0.3">
      <c r="A42" s="51" t="s">
        <v>3</v>
      </c>
      <c r="B42" s="45"/>
      <c r="C42" s="46">
        <v>0</v>
      </c>
      <c r="D42" s="46">
        <v>1</v>
      </c>
      <c r="E42" s="46">
        <v>2</v>
      </c>
      <c r="F42" s="46">
        <v>3</v>
      </c>
      <c r="G42" s="46">
        <v>4</v>
      </c>
      <c r="H42" s="46">
        <v>5</v>
      </c>
      <c r="I42" s="52" t="s">
        <v>4</v>
      </c>
    </row>
    <row r="43" spans="1:9" x14ac:dyDescent="0.25">
      <c r="A43" s="15" t="s">
        <v>5</v>
      </c>
      <c r="C43" s="18">
        <v>0</v>
      </c>
      <c r="D43" s="18">
        <v>15</v>
      </c>
      <c r="E43" s="18">
        <v>15</v>
      </c>
      <c r="F43" s="18">
        <v>15</v>
      </c>
      <c r="G43" s="18">
        <v>15</v>
      </c>
      <c r="H43" s="18">
        <v>15</v>
      </c>
      <c r="I43" s="18">
        <f>SUM(C43:H43)</f>
        <v>75</v>
      </c>
    </row>
    <row r="44" spans="1:9" x14ac:dyDescent="0.25">
      <c r="A44" s="15" t="s">
        <v>6</v>
      </c>
      <c r="C44" s="18">
        <v>-30</v>
      </c>
      <c r="E44" s="18">
        <v>-35</v>
      </c>
      <c r="G44" s="15" t="s">
        <v>7</v>
      </c>
      <c r="H44" s="18">
        <v>0</v>
      </c>
      <c r="I44" s="18">
        <f>SUM(C44:H44)</f>
        <v>-65</v>
      </c>
    </row>
    <row r="45" spans="1:9" x14ac:dyDescent="0.25">
      <c r="A45" s="15" t="s">
        <v>8</v>
      </c>
      <c r="C45" s="18">
        <f t="shared" ref="C45:H45" si="9">C43+C44</f>
        <v>-30</v>
      </c>
      <c r="D45" s="18">
        <f t="shared" si="9"/>
        <v>15</v>
      </c>
      <c r="E45" s="18">
        <f t="shared" si="9"/>
        <v>-20</v>
      </c>
      <c r="F45" s="18">
        <f t="shared" si="9"/>
        <v>15</v>
      </c>
      <c r="G45" s="18">
        <f t="shared" si="9"/>
        <v>15</v>
      </c>
      <c r="H45" s="18">
        <f t="shared" si="9"/>
        <v>15</v>
      </c>
      <c r="I45" s="18">
        <f>SUM(C45:H45)</f>
        <v>10</v>
      </c>
    </row>
    <row r="46" spans="1:9" x14ac:dyDescent="0.25">
      <c r="A46" s="15" t="s">
        <v>9</v>
      </c>
      <c r="C46" s="19">
        <f t="shared" ref="C46:H46" si="10">1/(1+$B$3)^C42</f>
        <v>1</v>
      </c>
      <c r="D46" s="19">
        <f t="shared" si="10"/>
        <v>0.89285714285714279</v>
      </c>
      <c r="E46" s="19">
        <f t="shared" si="10"/>
        <v>0.79719387755102034</v>
      </c>
      <c r="F46" s="19">
        <f t="shared" si="10"/>
        <v>0.71178024781341087</v>
      </c>
      <c r="G46" s="19">
        <f t="shared" si="10"/>
        <v>0.63551807840483121</v>
      </c>
      <c r="H46" s="19">
        <f t="shared" si="10"/>
        <v>0.56742685571859919</v>
      </c>
      <c r="I46" s="19"/>
    </row>
    <row r="47" spans="1:9" x14ac:dyDescent="0.25">
      <c r="A47" s="15" t="s">
        <v>10</v>
      </c>
      <c r="C47" s="20">
        <f t="shared" ref="C47:H47" si="11">C45*C46</f>
        <v>-30</v>
      </c>
      <c r="D47" s="18">
        <f t="shared" si="11"/>
        <v>13.392857142857142</v>
      </c>
      <c r="E47" s="20">
        <f t="shared" si="11"/>
        <v>-15.943877551020407</v>
      </c>
      <c r="F47" s="18">
        <f t="shared" si="11"/>
        <v>10.676703717201162</v>
      </c>
      <c r="G47" s="18">
        <f t="shared" si="11"/>
        <v>9.5327711760724689</v>
      </c>
      <c r="H47" s="18">
        <f t="shared" si="11"/>
        <v>8.5114028357789877</v>
      </c>
      <c r="I47" s="15" t="s">
        <v>7</v>
      </c>
    </row>
    <row r="48" spans="1:9" x14ac:dyDescent="0.25">
      <c r="A48" s="21" t="s">
        <v>20</v>
      </c>
      <c r="C48" s="18">
        <f>C47</f>
        <v>-30</v>
      </c>
      <c r="D48" s="18">
        <f>D47+C48</f>
        <v>-16.607142857142858</v>
      </c>
      <c r="E48" s="22">
        <f>E47+D48</f>
        <v>-32.551020408163268</v>
      </c>
      <c r="F48" s="18">
        <f>F47+E48</f>
        <v>-21.874316690962104</v>
      </c>
      <c r="G48" s="18">
        <f>G47+F48</f>
        <v>-12.341545514889635</v>
      </c>
      <c r="H48" s="18">
        <f>H47+G48</f>
        <v>-3.8301426791106472</v>
      </c>
      <c r="I48" s="15"/>
    </row>
    <row r="49" spans="1:3" x14ac:dyDescent="0.25">
      <c r="A49" s="15" t="s">
        <v>21</v>
      </c>
      <c r="C49" s="23">
        <f>-MINA(C48:H48)</f>
        <v>32.551020408163268</v>
      </c>
    </row>
    <row r="50" spans="1:3" x14ac:dyDescent="0.25">
      <c r="A50" s="15" t="s">
        <v>12</v>
      </c>
      <c r="B50" s="24"/>
      <c r="C50" s="18">
        <f>NPV($B$3,D45:H45)+C45</f>
        <v>-3.8301426791106472</v>
      </c>
    </row>
    <row r="51" spans="1:3" x14ac:dyDescent="0.25">
      <c r="A51" s="30" t="s">
        <v>36</v>
      </c>
      <c r="C51" s="26">
        <f>C50/C49+1</f>
        <v>0.88233417474832498</v>
      </c>
    </row>
  </sheetData>
  <phoneticPr fontId="4" type="noConversion"/>
  <printOptions gridLinesSet="0"/>
  <pageMargins left="1" right="0" top="1" bottom="0.5" header="0.5" footer="0.5"/>
  <pageSetup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L19"/>
  <sheetViews>
    <sheetView showGridLines="0" zoomScale="150" zoomScaleNormal="150" workbookViewId="0"/>
  </sheetViews>
  <sheetFormatPr defaultColWidth="7.7109375" defaultRowHeight="15" x14ac:dyDescent="0.25"/>
  <cols>
    <col min="1" max="1" width="17.5703125" style="1" customWidth="1"/>
    <col min="2" max="16384" width="7.7109375" style="1"/>
  </cols>
  <sheetData>
    <row r="1" spans="1:12" ht="21" x14ac:dyDescent="0.35">
      <c r="A1" s="56" t="s">
        <v>22</v>
      </c>
    </row>
    <row r="3" spans="1:12" x14ac:dyDescent="0.25">
      <c r="A3" s="2" t="s">
        <v>1</v>
      </c>
      <c r="B3" s="3">
        <v>0.1</v>
      </c>
    </row>
    <row r="5" spans="1:12" ht="15.75" thickBot="1" x14ac:dyDescent="0.3">
      <c r="A5" s="44" t="s">
        <v>3</v>
      </c>
      <c r="B5" s="45"/>
      <c r="C5" s="46">
        <v>0</v>
      </c>
      <c r="D5" s="46">
        <f>+C5+1</f>
        <v>1</v>
      </c>
      <c r="E5" s="46">
        <f t="shared" ref="E5:K5" si="0">+D5+1</f>
        <v>2</v>
      </c>
      <c r="F5" s="46">
        <f t="shared" si="0"/>
        <v>3</v>
      </c>
      <c r="G5" s="46">
        <f t="shared" si="0"/>
        <v>4</v>
      </c>
      <c r="H5" s="46">
        <f t="shared" si="0"/>
        <v>5</v>
      </c>
      <c r="I5" s="46">
        <f t="shared" si="0"/>
        <v>6</v>
      </c>
      <c r="J5" s="46">
        <f t="shared" si="0"/>
        <v>7</v>
      </c>
      <c r="K5" s="46">
        <f t="shared" si="0"/>
        <v>8</v>
      </c>
      <c r="L5" s="47" t="s">
        <v>4</v>
      </c>
    </row>
    <row r="6" spans="1:12" x14ac:dyDescent="0.25">
      <c r="A6" s="2" t="s">
        <v>5</v>
      </c>
      <c r="C6" s="4">
        <v>0</v>
      </c>
      <c r="D6" s="4">
        <v>0</v>
      </c>
      <c r="E6" s="4">
        <v>40</v>
      </c>
      <c r="F6" s="4">
        <f t="shared" ref="F6:K6" si="1">+E6</f>
        <v>40</v>
      </c>
      <c r="G6" s="4">
        <f t="shared" si="1"/>
        <v>40</v>
      </c>
      <c r="H6" s="4">
        <f t="shared" si="1"/>
        <v>40</v>
      </c>
      <c r="I6" s="4">
        <f t="shared" si="1"/>
        <v>40</v>
      </c>
      <c r="J6" s="4">
        <f t="shared" si="1"/>
        <v>40</v>
      </c>
      <c r="K6" s="4">
        <f t="shared" si="1"/>
        <v>40</v>
      </c>
      <c r="L6" s="4">
        <f>SUM(C6:K6)</f>
        <v>280</v>
      </c>
    </row>
    <row r="7" spans="1:12" x14ac:dyDescent="0.25">
      <c r="A7" s="2" t="s">
        <v>6</v>
      </c>
      <c r="C7" s="4">
        <v>-60</v>
      </c>
      <c r="D7" s="9">
        <v>-100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4">
        <f>SUM(C7:K7)</f>
        <v>-160</v>
      </c>
    </row>
    <row r="8" spans="1:12" x14ac:dyDescent="0.25">
      <c r="A8" s="48" t="s">
        <v>8</v>
      </c>
      <c r="B8" s="49"/>
      <c r="C8" s="50">
        <f t="shared" ref="C8:K8" si="2">C6+C7</f>
        <v>-60</v>
      </c>
      <c r="D8" s="50">
        <f t="shared" si="2"/>
        <v>-100</v>
      </c>
      <c r="E8" s="50">
        <f t="shared" si="2"/>
        <v>40</v>
      </c>
      <c r="F8" s="50">
        <f t="shared" si="2"/>
        <v>40</v>
      </c>
      <c r="G8" s="50">
        <f t="shared" si="2"/>
        <v>40</v>
      </c>
      <c r="H8" s="50">
        <f t="shared" si="2"/>
        <v>40</v>
      </c>
      <c r="I8" s="50">
        <f t="shared" si="2"/>
        <v>40</v>
      </c>
      <c r="J8" s="50">
        <f t="shared" si="2"/>
        <v>40</v>
      </c>
      <c r="K8" s="50">
        <f t="shared" si="2"/>
        <v>40</v>
      </c>
      <c r="L8" s="50">
        <f>SUM(C8:K8)</f>
        <v>120</v>
      </c>
    </row>
    <row r="9" spans="1:12" x14ac:dyDescent="0.2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5" t="s">
        <v>28</v>
      </c>
      <c r="B10" s="6"/>
      <c r="C10" s="7">
        <f>C8</f>
        <v>-60</v>
      </c>
      <c r="D10" s="55">
        <f>+C10+D8</f>
        <v>-160</v>
      </c>
      <c r="E10" s="55">
        <f t="shared" ref="E10:K10" si="3">+D10+E8</f>
        <v>-120</v>
      </c>
      <c r="F10" s="55">
        <f t="shared" si="3"/>
        <v>-80</v>
      </c>
      <c r="G10" s="55">
        <f t="shared" si="3"/>
        <v>-40</v>
      </c>
      <c r="H10" s="55">
        <f t="shared" si="3"/>
        <v>0</v>
      </c>
      <c r="I10" s="7">
        <f t="shared" si="3"/>
        <v>40</v>
      </c>
      <c r="J10" s="7">
        <f t="shared" si="3"/>
        <v>80</v>
      </c>
      <c r="K10" s="7">
        <f t="shared" si="3"/>
        <v>120</v>
      </c>
      <c r="L10" s="7"/>
    </row>
    <row r="11" spans="1:12" x14ac:dyDescent="0.25">
      <c r="A11" s="2" t="s">
        <v>9</v>
      </c>
      <c r="C11" s="8">
        <f t="shared" ref="C11:K11" si="4">1/(1+$B$3)^C5</f>
        <v>1</v>
      </c>
      <c r="D11" s="8">
        <f t="shared" si="4"/>
        <v>0.90909090909090906</v>
      </c>
      <c r="E11" s="8">
        <f t="shared" si="4"/>
        <v>0.82644628099173545</v>
      </c>
      <c r="F11" s="8">
        <f t="shared" si="4"/>
        <v>0.75131480090157754</v>
      </c>
      <c r="G11" s="8">
        <f t="shared" si="4"/>
        <v>0.68301345536507052</v>
      </c>
      <c r="H11" s="8">
        <f t="shared" si="4"/>
        <v>0.62092132305915493</v>
      </c>
      <c r="I11" s="8">
        <f t="shared" si="4"/>
        <v>0.56447393005377722</v>
      </c>
      <c r="J11" s="8">
        <f t="shared" si="4"/>
        <v>0.51315811823070645</v>
      </c>
      <c r="K11" s="8">
        <f t="shared" si="4"/>
        <v>0.46650738020973315</v>
      </c>
    </row>
    <row r="12" spans="1:12" x14ac:dyDescent="0.25">
      <c r="A12" s="2" t="s">
        <v>10</v>
      </c>
      <c r="C12" s="4">
        <f t="shared" ref="C12:K12" si="5">C8*C11</f>
        <v>-60</v>
      </c>
      <c r="D12" s="4">
        <f t="shared" si="5"/>
        <v>-90.909090909090907</v>
      </c>
      <c r="E12" s="4">
        <f t="shared" si="5"/>
        <v>33.057851239669418</v>
      </c>
      <c r="F12" s="4">
        <f t="shared" si="5"/>
        <v>30.052592036063103</v>
      </c>
      <c r="G12" s="4">
        <f t="shared" si="5"/>
        <v>27.32053821460282</v>
      </c>
      <c r="H12" s="4">
        <f t="shared" si="5"/>
        <v>24.836852922366198</v>
      </c>
      <c r="I12" s="4">
        <f t="shared" si="5"/>
        <v>22.578957202151088</v>
      </c>
      <c r="J12" s="4">
        <f t="shared" si="5"/>
        <v>20.526324729228257</v>
      </c>
      <c r="K12" s="4">
        <f t="shared" si="5"/>
        <v>18.660295208389325</v>
      </c>
      <c r="L12" s="9">
        <f>SUM(C12:K12)</f>
        <v>26.124320643379303</v>
      </c>
    </row>
    <row r="13" spans="1:12" x14ac:dyDescent="0.25">
      <c r="A13" s="1" t="s">
        <v>20</v>
      </c>
      <c r="C13" s="4">
        <f>SUM($C12:C12)</f>
        <v>-60</v>
      </c>
      <c r="D13" s="4">
        <f>SUM($C12:D12)</f>
        <v>-150.90909090909091</v>
      </c>
      <c r="E13" s="4">
        <f>SUM($C12:E12)</f>
        <v>-117.85123966942149</v>
      </c>
      <c r="F13" s="4">
        <f>SUM($C12:F12)</f>
        <v>-87.798647633358385</v>
      </c>
      <c r="G13" s="4">
        <f>SUM($C12:G12)</f>
        <v>-60.478109418755565</v>
      </c>
      <c r="H13" s="4">
        <f>SUM($C12:H12)</f>
        <v>-35.641256496389367</v>
      </c>
      <c r="I13" s="4">
        <f>SUM($C12:I12)</f>
        <v>-13.062299294238279</v>
      </c>
      <c r="J13" s="4">
        <f>SUM($C12:J12)</f>
        <v>7.4640254349899777</v>
      </c>
      <c r="K13" s="4">
        <f>SUM($C12:K12)</f>
        <v>26.124320643379303</v>
      </c>
      <c r="L13" s="9"/>
    </row>
    <row r="14" spans="1:12" x14ac:dyDescent="0.25">
      <c r="A14" s="2"/>
      <c r="C14" s="4"/>
      <c r="D14" s="4"/>
      <c r="E14" s="4"/>
      <c r="F14" s="4"/>
      <c r="G14" s="4"/>
      <c r="H14" s="4"/>
      <c r="I14" s="4"/>
      <c r="J14" s="4"/>
      <c r="K14" s="4"/>
      <c r="L14" s="2"/>
    </row>
    <row r="15" spans="1:12" x14ac:dyDescent="0.25">
      <c r="A15" s="2" t="s">
        <v>12</v>
      </c>
      <c r="C15" s="10">
        <f>NPV($B$3,D8:K8)+C8</f>
        <v>26.124320643379292</v>
      </c>
    </row>
    <row r="16" spans="1:12" x14ac:dyDescent="0.25">
      <c r="A16" s="2" t="s">
        <v>14</v>
      </c>
      <c r="C16" s="11">
        <f>IRR(C8:K8)</f>
        <v>0.14542629350284675</v>
      </c>
    </row>
    <row r="17" spans="1:3" x14ac:dyDescent="0.25">
      <c r="A17" s="2" t="s">
        <v>11</v>
      </c>
      <c r="C17" s="10">
        <f>-MINA(C13:K13)</f>
        <v>150.90909090909091</v>
      </c>
    </row>
    <row r="18" spans="1:3" x14ac:dyDescent="0.25">
      <c r="A18" s="30" t="s">
        <v>36</v>
      </c>
      <c r="C18" s="12">
        <f>C15/C17+1</f>
        <v>1.1731129681187784</v>
      </c>
    </row>
    <row r="19" spans="1:3" x14ac:dyDescent="0.25">
      <c r="C19" s="13"/>
    </row>
  </sheetData>
  <phoneticPr fontId="3" type="noConversion"/>
  <printOptions gridLinesSet="0"/>
  <pageMargins left="1" right="0" top="1" bottom="0.5" header="0.5" footer="0.5"/>
  <pageSetup scale="93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pageSetUpPr fitToPage="1"/>
  </sheetPr>
  <dimension ref="A1:I43"/>
  <sheetViews>
    <sheetView showGridLines="0" zoomScaleNormal="100" workbookViewId="0"/>
  </sheetViews>
  <sheetFormatPr defaultColWidth="7.7109375" defaultRowHeight="15" x14ac:dyDescent="0.25"/>
  <cols>
    <col min="1" max="1" width="15.7109375" style="1" customWidth="1"/>
    <col min="2" max="16384" width="7.7109375" style="1"/>
  </cols>
  <sheetData>
    <row r="1" spans="1:9" ht="21" x14ac:dyDescent="0.35">
      <c r="A1" s="56" t="s">
        <v>27</v>
      </c>
    </row>
    <row r="3" spans="1:9" x14ac:dyDescent="0.25">
      <c r="A3" s="2" t="s">
        <v>0</v>
      </c>
    </row>
    <row r="4" spans="1:9" x14ac:dyDescent="0.25">
      <c r="A4" s="2" t="s">
        <v>1</v>
      </c>
      <c r="B4" s="3">
        <v>0.1</v>
      </c>
    </row>
    <row r="6" spans="1:9" x14ac:dyDescent="0.25">
      <c r="A6" s="28" t="s">
        <v>2</v>
      </c>
    </row>
    <row r="7" spans="1:9" ht="15.75" thickBot="1" x14ac:dyDescent="0.3">
      <c r="A7" s="44" t="s">
        <v>3</v>
      </c>
      <c r="B7" s="45"/>
      <c r="C7" s="46">
        <v>0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7" t="s">
        <v>4</v>
      </c>
    </row>
    <row r="8" spans="1:9" x14ac:dyDescent="0.25">
      <c r="A8" s="2" t="s">
        <v>5</v>
      </c>
      <c r="C8" s="4">
        <v>0</v>
      </c>
      <c r="D8" s="4">
        <v>35</v>
      </c>
      <c r="E8" s="4">
        <f>+D8</f>
        <v>35</v>
      </c>
      <c r="F8" s="4">
        <f>+E8</f>
        <v>35</v>
      </c>
      <c r="G8" s="4">
        <f>+F8</f>
        <v>35</v>
      </c>
      <c r="H8" s="4">
        <f>+G8</f>
        <v>35</v>
      </c>
      <c r="I8" s="4">
        <f>SUM(C8:H8)</f>
        <v>175</v>
      </c>
    </row>
    <row r="9" spans="1:9" x14ac:dyDescent="0.25">
      <c r="A9" s="2" t="s">
        <v>6</v>
      </c>
      <c r="C9" s="4">
        <v>-100</v>
      </c>
      <c r="D9" s="2" t="s">
        <v>7</v>
      </c>
      <c r="G9" s="2" t="s">
        <v>7</v>
      </c>
      <c r="H9" s="4">
        <v>0</v>
      </c>
      <c r="I9" s="4">
        <f>SUM(C9:H9)</f>
        <v>-100</v>
      </c>
    </row>
    <row r="10" spans="1:9" x14ac:dyDescent="0.25">
      <c r="A10" s="2" t="s">
        <v>8</v>
      </c>
      <c r="C10" s="4">
        <f t="shared" ref="C10:H10" si="0">C8+C9</f>
        <v>-100</v>
      </c>
      <c r="D10" s="4">
        <f t="shared" si="0"/>
        <v>35</v>
      </c>
      <c r="E10" s="4">
        <f t="shared" si="0"/>
        <v>35</v>
      </c>
      <c r="F10" s="4">
        <f t="shared" si="0"/>
        <v>35</v>
      </c>
      <c r="G10" s="4">
        <f t="shared" si="0"/>
        <v>35</v>
      </c>
      <c r="H10" s="4">
        <f t="shared" si="0"/>
        <v>35</v>
      </c>
      <c r="I10" s="4">
        <f>SUM(C10:H10)</f>
        <v>75</v>
      </c>
    </row>
    <row r="11" spans="1:9" x14ac:dyDescent="0.25">
      <c r="A11" s="2" t="s">
        <v>9</v>
      </c>
      <c r="C11" s="8">
        <f t="shared" ref="C11:H11" si="1">1/(1+$B$4)^C7</f>
        <v>1</v>
      </c>
      <c r="D11" s="8">
        <f t="shared" si="1"/>
        <v>0.90909090909090906</v>
      </c>
      <c r="E11" s="8">
        <f t="shared" si="1"/>
        <v>0.82644628099173545</v>
      </c>
      <c r="F11" s="8">
        <f t="shared" si="1"/>
        <v>0.75131480090157754</v>
      </c>
      <c r="G11" s="8">
        <f t="shared" si="1"/>
        <v>0.68301345536507052</v>
      </c>
      <c r="H11" s="8">
        <f t="shared" si="1"/>
        <v>0.62092132305915493</v>
      </c>
    </row>
    <row r="12" spans="1:9" x14ac:dyDescent="0.25">
      <c r="A12" s="2" t="s">
        <v>10</v>
      </c>
      <c r="C12" s="4">
        <f t="shared" ref="C12:H12" si="2">C10*C11</f>
        <v>-100</v>
      </c>
      <c r="D12" s="4">
        <f t="shared" si="2"/>
        <v>31.818181818181817</v>
      </c>
      <c r="E12" s="4">
        <f t="shared" si="2"/>
        <v>28.925619834710741</v>
      </c>
      <c r="F12" s="4">
        <f t="shared" si="2"/>
        <v>26.296018031555214</v>
      </c>
      <c r="G12" s="4">
        <f t="shared" si="2"/>
        <v>23.905470937777469</v>
      </c>
      <c r="H12" s="4">
        <f t="shared" si="2"/>
        <v>21.732246307070422</v>
      </c>
      <c r="I12" s="9">
        <f>SUM(C12:H12)</f>
        <v>32.677536929295663</v>
      </c>
    </row>
    <row r="13" spans="1:9" x14ac:dyDescent="0.25">
      <c r="A13" s="1" t="s">
        <v>20</v>
      </c>
      <c r="C13" s="4">
        <f>SUM($C12:C12)</f>
        <v>-100</v>
      </c>
      <c r="D13" s="4">
        <f>SUM($C12:D12)</f>
        <v>-68.181818181818187</v>
      </c>
      <c r="E13" s="4">
        <f>SUM($C12:E12)</f>
        <v>-39.256198347107443</v>
      </c>
      <c r="F13" s="4">
        <f>SUM($C12:F12)</f>
        <v>-12.960180315552229</v>
      </c>
      <c r="G13" s="4">
        <f>SUM($C12:G12)</f>
        <v>10.94529062222524</v>
      </c>
      <c r="H13" s="4">
        <f>SUM($C12:H12)</f>
        <v>32.677536929295663</v>
      </c>
      <c r="I13" s="9"/>
    </row>
    <row r="14" spans="1:9" x14ac:dyDescent="0.25">
      <c r="A14" s="2" t="s">
        <v>11</v>
      </c>
      <c r="C14" s="10">
        <f>-MINA(C13:H13)</f>
        <v>100</v>
      </c>
    </row>
    <row r="15" spans="1:9" x14ac:dyDescent="0.25">
      <c r="A15" s="2" t="s">
        <v>12</v>
      </c>
      <c r="C15" s="10">
        <f>NPV($B$4,D10:H10)+C10</f>
        <v>32.677536929295655</v>
      </c>
    </row>
    <row r="16" spans="1:9" x14ac:dyDescent="0.25">
      <c r="A16" s="30" t="s">
        <v>36</v>
      </c>
      <c r="C16" s="12">
        <f>C15/C14+1</f>
        <v>1.3267753692929565</v>
      </c>
    </row>
    <row r="17" spans="1:9" x14ac:dyDescent="0.25">
      <c r="A17" s="2" t="s">
        <v>14</v>
      </c>
      <c r="C17" s="11">
        <f>IRR(C10:H10)</f>
        <v>0.2210629215316211</v>
      </c>
    </row>
    <row r="18" spans="1:9" x14ac:dyDescent="0.25">
      <c r="C18" s="13"/>
    </row>
    <row r="19" spans="1:9" x14ac:dyDescent="0.25">
      <c r="A19" s="28" t="s">
        <v>15</v>
      </c>
      <c r="C19" s="13"/>
    </row>
    <row r="20" spans="1:9" ht="15.75" thickBot="1" x14ac:dyDescent="0.3">
      <c r="A20" s="44" t="s">
        <v>3</v>
      </c>
      <c r="B20" s="45"/>
      <c r="C20" s="46">
        <v>0</v>
      </c>
      <c r="D20" s="46">
        <v>1</v>
      </c>
      <c r="E20" s="46">
        <v>2</v>
      </c>
      <c r="F20" s="46">
        <v>3</v>
      </c>
      <c r="G20" s="46">
        <v>4</v>
      </c>
      <c r="H20" s="46">
        <v>5</v>
      </c>
      <c r="I20" s="47" t="s">
        <v>4</v>
      </c>
    </row>
    <row r="21" spans="1:9" x14ac:dyDescent="0.25">
      <c r="A21" s="2" t="s">
        <v>5</v>
      </c>
      <c r="C21" s="4">
        <v>0</v>
      </c>
      <c r="D21" s="4">
        <v>63</v>
      </c>
      <c r="E21" s="4">
        <f>+D21</f>
        <v>63</v>
      </c>
      <c r="F21" s="4">
        <f>+E21</f>
        <v>63</v>
      </c>
      <c r="G21" s="4">
        <f>+F21</f>
        <v>63</v>
      </c>
      <c r="H21" s="4">
        <f>+G21</f>
        <v>63</v>
      </c>
      <c r="I21" s="4">
        <f>SUM(C21:H21)</f>
        <v>315</v>
      </c>
    </row>
    <row r="22" spans="1:9" x14ac:dyDescent="0.25">
      <c r="A22" s="2" t="s">
        <v>6</v>
      </c>
      <c r="C22" s="4">
        <v>-200</v>
      </c>
      <c r="D22" s="2" t="s">
        <v>7</v>
      </c>
      <c r="G22" s="2" t="s">
        <v>7</v>
      </c>
      <c r="H22" s="4">
        <v>0</v>
      </c>
      <c r="I22" s="4">
        <f>SUM(C22:H22)</f>
        <v>-200</v>
      </c>
    </row>
    <row r="23" spans="1:9" x14ac:dyDescent="0.25">
      <c r="A23" s="2" t="s">
        <v>8</v>
      </c>
      <c r="C23" s="4">
        <f t="shared" ref="C23:H23" si="3">C21+C22</f>
        <v>-200</v>
      </c>
      <c r="D23" s="4">
        <f t="shared" si="3"/>
        <v>63</v>
      </c>
      <c r="E23" s="4">
        <f t="shared" si="3"/>
        <v>63</v>
      </c>
      <c r="F23" s="4">
        <f t="shared" si="3"/>
        <v>63</v>
      </c>
      <c r="G23" s="4">
        <f t="shared" si="3"/>
        <v>63</v>
      </c>
      <c r="H23" s="4">
        <f t="shared" si="3"/>
        <v>63</v>
      </c>
      <c r="I23" s="4">
        <f>SUM(C23:H23)</f>
        <v>115</v>
      </c>
    </row>
    <row r="24" spans="1:9" x14ac:dyDescent="0.25">
      <c r="A24" s="2" t="s">
        <v>9</v>
      </c>
      <c r="C24" s="8">
        <f t="shared" ref="C24:H24" si="4">1/(1+$B$4)^C20</f>
        <v>1</v>
      </c>
      <c r="D24" s="8">
        <f t="shared" si="4"/>
        <v>0.90909090909090906</v>
      </c>
      <c r="E24" s="8">
        <f t="shared" si="4"/>
        <v>0.82644628099173545</v>
      </c>
      <c r="F24" s="8">
        <f t="shared" si="4"/>
        <v>0.75131480090157754</v>
      </c>
      <c r="G24" s="8">
        <f t="shared" si="4"/>
        <v>0.68301345536507052</v>
      </c>
      <c r="H24" s="8">
        <f t="shared" si="4"/>
        <v>0.62092132305915493</v>
      </c>
    </row>
    <row r="25" spans="1:9" x14ac:dyDescent="0.25">
      <c r="A25" s="2" t="s">
        <v>10</v>
      </c>
      <c r="C25" s="4">
        <f t="shared" ref="C25:H25" si="5">C23*C24</f>
        <v>-200</v>
      </c>
      <c r="D25" s="4">
        <f t="shared" si="5"/>
        <v>57.272727272727273</v>
      </c>
      <c r="E25" s="4">
        <f t="shared" si="5"/>
        <v>52.066115702479337</v>
      </c>
      <c r="F25" s="4">
        <f t="shared" si="5"/>
        <v>47.332832456799387</v>
      </c>
      <c r="G25" s="4">
        <f t="shared" si="5"/>
        <v>43.029847687999442</v>
      </c>
      <c r="H25" s="4">
        <f t="shared" si="5"/>
        <v>39.118043352726758</v>
      </c>
      <c r="I25" s="9">
        <f>SUM(C25:H25)</f>
        <v>38.819566472732205</v>
      </c>
    </row>
    <row r="26" spans="1:9" x14ac:dyDescent="0.25">
      <c r="A26" s="1" t="s">
        <v>20</v>
      </c>
      <c r="C26" s="4">
        <f>SUM($C25:C25)</f>
        <v>-200</v>
      </c>
      <c r="D26" s="4">
        <f>SUM($C25:D25)</f>
        <v>-142.72727272727272</v>
      </c>
      <c r="E26" s="4">
        <f>SUM($C25:E25)</f>
        <v>-90.661157024793383</v>
      </c>
      <c r="F26" s="4">
        <f>SUM($C25:F25)</f>
        <v>-43.328324567993995</v>
      </c>
      <c r="G26" s="4">
        <f>SUM($C25:G25)</f>
        <v>-0.29847687999455275</v>
      </c>
      <c r="H26" s="4">
        <f>SUM($C25:H25)</f>
        <v>38.819566472732205</v>
      </c>
      <c r="I26" s="9"/>
    </row>
    <row r="27" spans="1:9" x14ac:dyDescent="0.25">
      <c r="A27" s="2" t="s">
        <v>11</v>
      </c>
      <c r="C27" s="10">
        <f>-MINA(C26:H26)</f>
        <v>200</v>
      </c>
    </row>
    <row r="28" spans="1:9" x14ac:dyDescent="0.25">
      <c r="A28" s="2" t="s">
        <v>12</v>
      </c>
      <c r="C28" s="10">
        <f>NPV($B$4,D23:H23)+C23</f>
        <v>38.81956647273222</v>
      </c>
    </row>
    <row r="29" spans="1:9" x14ac:dyDescent="0.25">
      <c r="A29" s="30" t="s">
        <v>36</v>
      </c>
      <c r="C29" s="12">
        <f>C28/C27+1</f>
        <v>1.1940978323636611</v>
      </c>
    </row>
    <row r="30" spans="1:9" x14ac:dyDescent="0.25">
      <c r="A30" s="2" t="s">
        <v>14</v>
      </c>
      <c r="C30" s="11">
        <f>IRR(C23:H23)</f>
        <v>0.17338612109290752</v>
      </c>
    </row>
    <row r="32" spans="1:9" x14ac:dyDescent="0.25">
      <c r="A32" s="28" t="s">
        <v>16</v>
      </c>
    </row>
    <row r="33" spans="1:9" ht="15.75" thickBot="1" x14ac:dyDescent="0.3">
      <c r="A33" s="44" t="s">
        <v>3</v>
      </c>
      <c r="B33" s="45"/>
      <c r="C33" s="46">
        <v>0</v>
      </c>
      <c r="D33" s="46">
        <v>1</v>
      </c>
      <c r="E33" s="46">
        <v>2</v>
      </c>
      <c r="F33" s="46">
        <v>3</v>
      </c>
      <c r="G33" s="46">
        <v>4</v>
      </c>
      <c r="H33" s="46">
        <v>5</v>
      </c>
      <c r="I33" s="47" t="s">
        <v>4</v>
      </c>
    </row>
    <row r="34" spans="1:9" x14ac:dyDescent="0.25">
      <c r="A34" s="2" t="s">
        <v>8</v>
      </c>
      <c r="C34" s="4">
        <f t="shared" ref="C34:I34" si="6">C23-C10</f>
        <v>-100</v>
      </c>
      <c r="D34" s="4">
        <f t="shared" si="6"/>
        <v>28</v>
      </c>
      <c r="E34" s="4">
        <f t="shared" si="6"/>
        <v>28</v>
      </c>
      <c r="F34" s="4">
        <f t="shared" si="6"/>
        <v>28</v>
      </c>
      <c r="G34" s="4">
        <f t="shared" si="6"/>
        <v>28</v>
      </c>
      <c r="H34" s="4">
        <f t="shared" si="6"/>
        <v>28</v>
      </c>
      <c r="I34" s="4">
        <f t="shared" si="6"/>
        <v>40</v>
      </c>
    </row>
    <row r="35" spans="1:9" x14ac:dyDescent="0.25">
      <c r="A35" s="2" t="s">
        <v>9</v>
      </c>
      <c r="C35" s="8">
        <f t="shared" ref="C35:H35" si="7">1/(1+$B$4)^C33</f>
        <v>1</v>
      </c>
      <c r="D35" s="8">
        <f t="shared" si="7"/>
        <v>0.90909090909090906</v>
      </c>
      <c r="E35" s="8">
        <f t="shared" si="7"/>
        <v>0.82644628099173545</v>
      </c>
      <c r="F35" s="8">
        <f t="shared" si="7"/>
        <v>0.75131480090157754</v>
      </c>
      <c r="G35" s="8">
        <f t="shared" si="7"/>
        <v>0.68301345536507052</v>
      </c>
      <c r="H35" s="8">
        <f t="shared" si="7"/>
        <v>0.62092132305915493</v>
      </c>
    </row>
    <row r="36" spans="1:9" x14ac:dyDescent="0.25">
      <c r="A36" s="2" t="s">
        <v>10</v>
      </c>
      <c r="C36" s="4">
        <f t="shared" ref="C36:H36" si="8">C34*C35</f>
        <v>-100</v>
      </c>
      <c r="D36" s="4">
        <f t="shared" si="8"/>
        <v>25.454545454545453</v>
      </c>
      <c r="E36" s="4">
        <f t="shared" si="8"/>
        <v>23.140495867768593</v>
      </c>
      <c r="F36" s="4">
        <f t="shared" si="8"/>
        <v>21.03681442524417</v>
      </c>
      <c r="G36" s="4">
        <f t="shared" si="8"/>
        <v>19.124376750221973</v>
      </c>
      <c r="H36" s="4">
        <f t="shared" si="8"/>
        <v>17.385797045656339</v>
      </c>
      <c r="I36" s="9">
        <f>SUM(C36:H36)</f>
        <v>6.1420295434365286</v>
      </c>
    </row>
    <row r="37" spans="1:9" x14ac:dyDescent="0.25">
      <c r="A37" s="1" t="s">
        <v>20</v>
      </c>
      <c r="C37" s="4">
        <f>SUM($C36:C36)</f>
        <v>-100</v>
      </c>
      <c r="D37" s="4">
        <f>SUM($C36:D36)</f>
        <v>-74.545454545454547</v>
      </c>
      <c r="E37" s="4">
        <f>SUM($C36:E36)</f>
        <v>-51.404958677685954</v>
      </c>
      <c r="F37" s="4">
        <f>SUM($C36:F36)</f>
        <v>-30.368144252441784</v>
      </c>
      <c r="G37" s="4">
        <f>SUM($C36:G36)</f>
        <v>-11.243767502219811</v>
      </c>
      <c r="H37" s="4">
        <f>SUM($C36:H36)</f>
        <v>6.1420295434365286</v>
      </c>
      <c r="I37" s="9"/>
    </row>
    <row r="38" spans="1:9" x14ac:dyDescent="0.25">
      <c r="A38" s="2" t="s">
        <v>11</v>
      </c>
      <c r="C38" s="10">
        <f>-MINA(C37:H37)</f>
        <v>100</v>
      </c>
    </row>
    <row r="39" spans="1:9" x14ac:dyDescent="0.25">
      <c r="A39" s="2" t="s">
        <v>12</v>
      </c>
      <c r="C39" s="10">
        <f>NPV($B$4,D34:H34)+C34</f>
        <v>6.1420295434365215</v>
      </c>
    </row>
    <row r="40" spans="1:9" x14ac:dyDescent="0.25">
      <c r="A40" s="30" t="s">
        <v>36</v>
      </c>
      <c r="C40" s="12">
        <f>C39/C38+1</f>
        <v>1.0614202954343652</v>
      </c>
    </row>
    <row r="41" spans="1:9" x14ac:dyDescent="0.25">
      <c r="A41" s="2" t="s">
        <v>14</v>
      </c>
      <c r="C41" s="11">
        <f>IRR(C34:H34)</f>
        <v>0.12376241456839554</v>
      </c>
    </row>
    <row r="43" spans="1:9" x14ac:dyDescent="0.25">
      <c r="A43" s="28" t="s">
        <v>17</v>
      </c>
      <c r="B43" s="13"/>
      <c r="C43" s="10" t="str">
        <f>IF(C41&gt;B4,A19,A6)</f>
        <v>Alternative 2</v>
      </c>
    </row>
  </sheetData>
  <phoneticPr fontId="3" type="noConversion"/>
  <printOptions gridLinesSet="0"/>
  <pageMargins left="1" right="0" top="1" bottom="0.5" header="0.5" footer="0.5"/>
  <pageSetup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pageSetUpPr fitToPage="1"/>
  </sheetPr>
  <dimension ref="A1:I43"/>
  <sheetViews>
    <sheetView showGridLines="0" zoomScaleNormal="100" workbookViewId="0"/>
  </sheetViews>
  <sheetFormatPr defaultColWidth="7.7109375" defaultRowHeight="15" x14ac:dyDescent="0.25"/>
  <cols>
    <col min="1" max="1" width="15.7109375" style="1" customWidth="1"/>
    <col min="2" max="16384" width="7.7109375" style="1"/>
  </cols>
  <sheetData>
    <row r="1" spans="1:9" ht="21" x14ac:dyDescent="0.35">
      <c r="A1" s="56" t="s">
        <v>29</v>
      </c>
    </row>
    <row r="3" spans="1:9" x14ac:dyDescent="0.25">
      <c r="A3" s="2" t="s">
        <v>0</v>
      </c>
    </row>
    <row r="4" spans="1:9" x14ac:dyDescent="0.25">
      <c r="A4" s="2" t="s">
        <v>1</v>
      </c>
      <c r="B4" s="3">
        <v>0.15</v>
      </c>
    </row>
    <row r="6" spans="1:9" x14ac:dyDescent="0.25">
      <c r="A6" s="28" t="s">
        <v>2</v>
      </c>
    </row>
    <row r="7" spans="1:9" ht="15.75" thickBot="1" x14ac:dyDescent="0.3">
      <c r="A7" s="44" t="s">
        <v>3</v>
      </c>
      <c r="B7" s="45"/>
      <c r="C7" s="46">
        <v>0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7" t="s">
        <v>4</v>
      </c>
    </row>
    <row r="8" spans="1:9" x14ac:dyDescent="0.25">
      <c r="A8" s="2" t="s">
        <v>5</v>
      </c>
      <c r="C8" s="4">
        <v>0</v>
      </c>
      <c r="D8" s="4">
        <v>35</v>
      </c>
      <c r="E8" s="4">
        <f>+D8</f>
        <v>35</v>
      </c>
      <c r="F8" s="4">
        <f>+E8</f>
        <v>35</v>
      </c>
      <c r="G8" s="4">
        <f>+F8</f>
        <v>35</v>
      </c>
      <c r="H8" s="4">
        <f>+G8</f>
        <v>35</v>
      </c>
      <c r="I8" s="4">
        <f>SUM(C8:H8)</f>
        <v>175</v>
      </c>
    </row>
    <row r="9" spans="1:9" x14ac:dyDescent="0.25">
      <c r="A9" s="2" t="s">
        <v>6</v>
      </c>
      <c r="C9" s="4">
        <v>-100</v>
      </c>
      <c r="D9" s="2" t="s">
        <v>7</v>
      </c>
      <c r="G9" s="2" t="s">
        <v>7</v>
      </c>
      <c r="H9" s="4">
        <v>0</v>
      </c>
      <c r="I9" s="4">
        <f>SUM(C9:H9)</f>
        <v>-100</v>
      </c>
    </row>
    <row r="10" spans="1:9" x14ac:dyDescent="0.25">
      <c r="A10" s="2" t="s">
        <v>8</v>
      </c>
      <c r="C10" s="4">
        <f t="shared" ref="C10:H10" si="0">C8+C9</f>
        <v>-100</v>
      </c>
      <c r="D10" s="4">
        <f t="shared" si="0"/>
        <v>35</v>
      </c>
      <c r="E10" s="4">
        <f t="shared" si="0"/>
        <v>35</v>
      </c>
      <c r="F10" s="4">
        <f t="shared" si="0"/>
        <v>35</v>
      </c>
      <c r="G10" s="4">
        <f t="shared" si="0"/>
        <v>35</v>
      </c>
      <c r="H10" s="4">
        <f t="shared" si="0"/>
        <v>35</v>
      </c>
      <c r="I10" s="4">
        <f>SUM(C10:H10)</f>
        <v>75</v>
      </c>
    </row>
    <row r="11" spans="1:9" x14ac:dyDescent="0.25">
      <c r="A11" s="2" t="s">
        <v>9</v>
      </c>
      <c r="C11" s="8">
        <f t="shared" ref="C11:H11" si="1">1/(1+$B$4)^C7</f>
        <v>1</v>
      </c>
      <c r="D11" s="8">
        <f t="shared" si="1"/>
        <v>0.86956521739130443</v>
      </c>
      <c r="E11" s="8">
        <f t="shared" si="1"/>
        <v>0.7561436672967865</v>
      </c>
      <c r="F11" s="8">
        <f t="shared" si="1"/>
        <v>0.65751623243198831</v>
      </c>
      <c r="G11" s="8">
        <f t="shared" si="1"/>
        <v>0.57175324559303342</v>
      </c>
      <c r="H11" s="8">
        <f t="shared" si="1"/>
        <v>0.49717673529828987</v>
      </c>
    </row>
    <row r="12" spans="1:9" x14ac:dyDescent="0.25">
      <c r="A12" s="2" t="s">
        <v>10</v>
      </c>
      <c r="C12" s="4">
        <f t="shared" ref="C12:H12" si="2">C10*C11</f>
        <v>-100</v>
      </c>
      <c r="D12" s="4">
        <f t="shared" si="2"/>
        <v>30.434782608695656</v>
      </c>
      <c r="E12" s="4">
        <f t="shared" si="2"/>
        <v>26.465028355387528</v>
      </c>
      <c r="F12" s="4">
        <f t="shared" si="2"/>
        <v>23.013068135119592</v>
      </c>
      <c r="G12" s="4">
        <f t="shared" si="2"/>
        <v>20.011363595756169</v>
      </c>
      <c r="H12" s="4">
        <f t="shared" si="2"/>
        <v>17.401185735440144</v>
      </c>
      <c r="I12" s="9">
        <f>SUM(C12:H12)</f>
        <v>17.325428430399093</v>
      </c>
    </row>
    <row r="13" spans="1:9" x14ac:dyDescent="0.25">
      <c r="A13" s="1" t="s">
        <v>20</v>
      </c>
      <c r="C13" s="4">
        <f>SUM($C12:C12)</f>
        <v>-100</v>
      </c>
      <c r="D13" s="4">
        <f>SUM($C12:D12)</f>
        <v>-69.565217391304344</v>
      </c>
      <c r="E13" s="4">
        <f>SUM($C12:E12)</f>
        <v>-43.100189035916813</v>
      </c>
      <c r="F13" s="4">
        <f>SUM($C12:F12)</f>
        <v>-20.08712090079722</v>
      </c>
      <c r="G13" s="4">
        <f>SUM($C12:G12)</f>
        <v>-7.5757305041051382E-2</v>
      </c>
      <c r="H13" s="4">
        <f>SUM($C12:H12)</f>
        <v>17.325428430399093</v>
      </c>
      <c r="I13" s="9"/>
    </row>
    <row r="14" spans="1:9" x14ac:dyDescent="0.25">
      <c r="A14" s="2" t="s">
        <v>11</v>
      </c>
      <c r="C14" s="10">
        <f>-MINA(C13:H13)</f>
        <v>100</v>
      </c>
    </row>
    <row r="15" spans="1:9" x14ac:dyDescent="0.25">
      <c r="A15" s="2" t="s">
        <v>12</v>
      </c>
      <c r="C15" s="10">
        <f>NPV($B$4,D10:H10)+C10</f>
        <v>17.325428430399114</v>
      </c>
    </row>
    <row r="16" spans="1:9" x14ac:dyDescent="0.25">
      <c r="A16" s="30" t="s">
        <v>36</v>
      </c>
      <c r="C16" s="12">
        <f>C15/C14+1</f>
        <v>1.173254284303991</v>
      </c>
    </row>
    <row r="17" spans="1:9" x14ac:dyDescent="0.25">
      <c r="A17" s="2" t="s">
        <v>14</v>
      </c>
      <c r="C17" s="11">
        <f>IRR(C10:H10)</f>
        <v>0.2210629215316211</v>
      </c>
    </row>
    <row r="18" spans="1:9" x14ac:dyDescent="0.25">
      <c r="C18" s="13"/>
    </row>
    <row r="19" spans="1:9" x14ac:dyDescent="0.25">
      <c r="A19" s="28" t="s">
        <v>15</v>
      </c>
      <c r="C19" s="13"/>
    </row>
    <row r="20" spans="1:9" ht="15.75" thickBot="1" x14ac:dyDescent="0.3">
      <c r="A20" s="44" t="s">
        <v>3</v>
      </c>
      <c r="B20" s="45"/>
      <c r="C20" s="46">
        <v>0</v>
      </c>
      <c r="D20" s="46">
        <v>1</v>
      </c>
      <c r="E20" s="46">
        <v>2</v>
      </c>
      <c r="F20" s="46">
        <v>3</v>
      </c>
      <c r="G20" s="46">
        <v>4</v>
      </c>
      <c r="H20" s="46">
        <v>5</v>
      </c>
      <c r="I20" s="47" t="s">
        <v>4</v>
      </c>
    </row>
    <row r="21" spans="1:9" x14ac:dyDescent="0.25">
      <c r="A21" s="2" t="s">
        <v>5</v>
      </c>
      <c r="C21" s="4">
        <v>0</v>
      </c>
      <c r="D21" s="4">
        <v>63</v>
      </c>
      <c r="E21" s="4">
        <f>+D21</f>
        <v>63</v>
      </c>
      <c r="F21" s="4">
        <f>+E21</f>
        <v>63</v>
      </c>
      <c r="G21" s="4">
        <f>+F21</f>
        <v>63</v>
      </c>
      <c r="H21" s="4">
        <f>+G21</f>
        <v>63</v>
      </c>
      <c r="I21" s="4">
        <f>SUM(C21:H21)</f>
        <v>315</v>
      </c>
    </row>
    <row r="22" spans="1:9" x14ac:dyDescent="0.25">
      <c r="A22" s="2" t="s">
        <v>6</v>
      </c>
      <c r="C22" s="4">
        <v>-200</v>
      </c>
      <c r="D22" s="2" t="s">
        <v>7</v>
      </c>
      <c r="G22" s="2" t="s">
        <v>7</v>
      </c>
      <c r="H22" s="4">
        <v>0</v>
      </c>
      <c r="I22" s="4">
        <f>SUM(C22:H22)</f>
        <v>-200</v>
      </c>
    </row>
    <row r="23" spans="1:9" x14ac:dyDescent="0.25">
      <c r="A23" s="2" t="s">
        <v>8</v>
      </c>
      <c r="C23" s="4">
        <f t="shared" ref="C23:H23" si="3">C21+C22</f>
        <v>-200</v>
      </c>
      <c r="D23" s="4">
        <f t="shared" si="3"/>
        <v>63</v>
      </c>
      <c r="E23" s="4">
        <f t="shared" si="3"/>
        <v>63</v>
      </c>
      <c r="F23" s="4">
        <f t="shared" si="3"/>
        <v>63</v>
      </c>
      <c r="G23" s="4">
        <f t="shared" si="3"/>
        <v>63</v>
      </c>
      <c r="H23" s="4">
        <f t="shared" si="3"/>
        <v>63</v>
      </c>
      <c r="I23" s="4">
        <f>SUM(C23:H23)</f>
        <v>115</v>
      </c>
    </row>
    <row r="24" spans="1:9" x14ac:dyDescent="0.25">
      <c r="A24" s="2" t="s">
        <v>9</v>
      </c>
      <c r="C24" s="8">
        <f t="shared" ref="C24:H24" si="4">1/(1+$B$4)^C20</f>
        <v>1</v>
      </c>
      <c r="D24" s="8">
        <f t="shared" si="4"/>
        <v>0.86956521739130443</v>
      </c>
      <c r="E24" s="8">
        <f t="shared" si="4"/>
        <v>0.7561436672967865</v>
      </c>
      <c r="F24" s="8">
        <f t="shared" si="4"/>
        <v>0.65751623243198831</v>
      </c>
      <c r="G24" s="8">
        <f t="shared" si="4"/>
        <v>0.57175324559303342</v>
      </c>
      <c r="H24" s="8">
        <f t="shared" si="4"/>
        <v>0.49717673529828987</v>
      </c>
    </row>
    <row r="25" spans="1:9" x14ac:dyDescent="0.25">
      <c r="A25" s="2" t="s">
        <v>10</v>
      </c>
      <c r="C25" s="4">
        <f t="shared" ref="C25:H25" si="5">C23*C24</f>
        <v>-200</v>
      </c>
      <c r="D25" s="4">
        <f t="shared" si="5"/>
        <v>54.782608695652179</v>
      </c>
      <c r="E25" s="4">
        <f t="shared" si="5"/>
        <v>47.637051039697553</v>
      </c>
      <c r="F25" s="4">
        <f t="shared" si="5"/>
        <v>41.423522643215264</v>
      </c>
      <c r="G25" s="4">
        <f t="shared" si="5"/>
        <v>36.020454472361102</v>
      </c>
      <c r="H25" s="4">
        <f t="shared" si="5"/>
        <v>31.322134323792262</v>
      </c>
      <c r="I25" s="9">
        <f>SUM(C25:H25)</f>
        <v>11.185771174718369</v>
      </c>
    </row>
    <row r="26" spans="1:9" x14ac:dyDescent="0.25">
      <c r="A26" s="1" t="s">
        <v>20</v>
      </c>
      <c r="C26" s="4">
        <f>SUM($C25:C25)</f>
        <v>-200</v>
      </c>
      <c r="D26" s="4">
        <f>SUM($C25:D25)</f>
        <v>-145.21739130434781</v>
      </c>
      <c r="E26" s="4">
        <f>SUM($C25:E25)</f>
        <v>-97.58034026465026</v>
      </c>
      <c r="F26" s="4">
        <f>SUM($C25:F25)</f>
        <v>-56.156817621434996</v>
      </c>
      <c r="G26" s="4">
        <f>SUM($C25:G25)</f>
        <v>-20.136363149073894</v>
      </c>
      <c r="H26" s="4">
        <f>SUM($C25:H25)</f>
        <v>11.185771174718369</v>
      </c>
      <c r="I26" s="9"/>
    </row>
    <row r="27" spans="1:9" x14ac:dyDescent="0.25">
      <c r="A27" s="2" t="s">
        <v>11</v>
      </c>
      <c r="C27" s="10">
        <f>-MINA(C26:H26)</f>
        <v>200</v>
      </c>
    </row>
    <row r="28" spans="1:9" x14ac:dyDescent="0.25">
      <c r="A28" s="2" t="s">
        <v>12</v>
      </c>
      <c r="C28" s="10">
        <f>NPV($B$4,D23:H23)+C23</f>
        <v>11.185771174718383</v>
      </c>
    </row>
    <row r="29" spans="1:9" x14ac:dyDescent="0.25">
      <c r="A29" s="30" t="s">
        <v>36</v>
      </c>
      <c r="C29" s="12">
        <f>C28/C27+1</f>
        <v>1.055928855873592</v>
      </c>
    </row>
    <row r="30" spans="1:9" x14ac:dyDescent="0.25">
      <c r="A30" s="2" t="s">
        <v>14</v>
      </c>
      <c r="C30" s="11">
        <f>IRR(C23:H23)</f>
        <v>0.17338612109290752</v>
      </c>
    </row>
    <row r="32" spans="1:9" x14ac:dyDescent="0.25">
      <c r="A32" s="28" t="s">
        <v>16</v>
      </c>
    </row>
    <row r="33" spans="1:9" ht="15.75" thickBot="1" x14ac:dyDescent="0.3">
      <c r="A33" s="44" t="s">
        <v>3</v>
      </c>
      <c r="B33" s="45"/>
      <c r="C33" s="46">
        <v>0</v>
      </c>
      <c r="D33" s="46">
        <v>1</v>
      </c>
      <c r="E33" s="46">
        <v>2</v>
      </c>
      <c r="F33" s="46">
        <v>3</v>
      </c>
      <c r="G33" s="46">
        <v>4</v>
      </c>
      <c r="H33" s="46">
        <v>5</v>
      </c>
      <c r="I33" s="47" t="s">
        <v>4</v>
      </c>
    </row>
    <row r="34" spans="1:9" x14ac:dyDescent="0.25">
      <c r="A34" s="2" t="s">
        <v>8</v>
      </c>
      <c r="C34" s="4">
        <f t="shared" ref="C34:I34" si="6">C23-C10</f>
        <v>-100</v>
      </c>
      <c r="D34" s="4">
        <f t="shared" si="6"/>
        <v>28</v>
      </c>
      <c r="E34" s="4">
        <f t="shared" si="6"/>
        <v>28</v>
      </c>
      <c r="F34" s="4">
        <f t="shared" si="6"/>
        <v>28</v>
      </c>
      <c r="G34" s="4">
        <f t="shared" si="6"/>
        <v>28</v>
      </c>
      <c r="H34" s="4">
        <f t="shared" si="6"/>
        <v>28</v>
      </c>
      <c r="I34" s="4">
        <f t="shared" si="6"/>
        <v>40</v>
      </c>
    </row>
    <row r="35" spans="1:9" x14ac:dyDescent="0.25">
      <c r="A35" s="2" t="s">
        <v>9</v>
      </c>
      <c r="C35" s="8">
        <f t="shared" ref="C35:H35" si="7">1/(1+$B$4)^C33</f>
        <v>1</v>
      </c>
      <c r="D35" s="8">
        <f t="shared" si="7"/>
        <v>0.86956521739130443</v>
      </c>
      <c r="E35" s="8">
        <f t="shared" si="7"/>
        <v>0.7561436672967865</v>
      </c>
      <c r="F35" s="8">
        <f t="shared" si="7"/>
        <v>0.65751623243198831</v>
      </c>
      <c r="G35" s="8">
        <f t="shared" si="7"/>
        <v>0.57175324559303342</v>
      </c>
      <c r="H35" s="8">
        <f t="shared" si="7"/>
        <v>0.49717673529828987</v>
      </c>
    </row>
    <row r="36" spans="1:9" x14ac:dyDescent="0.25">
      <c r="A36" s="2" t="s">
        <v>10</v>
      </c>
      <c r="C36" s="4">
        <f t="shared" ref="C36:H36" si="8">C34*C35</f>
        <v>-100</v>
      </c>
      <c r="D36" s="4">
        <f t="shared" si="8"/>
        <v>24.347826086956523</v>
      </c>
      <c r="E36" s="4">
        <f t="shared" si="8"/>
        <v>21.172022684310022</v>
      </c>
      <c r="F36" s="4">
        <f t="shared" si="8"/>
        <v>18.410454508095672</v>
      </c>
      <c r="G36" s="4">
        <f t="shared" si="8"/>
        <v>16.009090876604937</v>
      </c>
      <c r="H36" s="4">
        <f t="shared" si="8"/>
        <v>13.920948588352116</v>
      </c>
      <c r="I36" s="9">
        <f>SUM(C36:H36)</f>
        <v>-6.1396572556807261</v>
      </c>
    </row>
    <row r="37" spans="1:9" x14ac:dyDescent="0.25">
      <c r="A37" s="1" t="s">
        <v>20</v>
      </c>
      <c r="C37" s="4">
        <f>SUM($C36:C36)</f>
        <v>-100</v>
      </c>
      <c r="D37" s="4">
        <f>SUM($C36:D36)</f>
        <v>-75.65217391304347</v>
      </c>
      <c r="E37" s="4">
        <f>SUM($C36:E36)</f>
        <v>-54.480151228733448</v>
      </c>
      <c r="F37" s="4">
        <f>SUM($C36:F36)</f>
        <v>-36.069696720637779</v>
      </c>
      <c r="G37" s="4">
        <f>SUM($C36:G36)</f>
        <v>-20.060605844032843</v>
      </c>
      <c r="H37" s="4">
        <f>SUM($C36:H36)</f>
        <v>-6.1396572556807261</v>
      </c>
      <c r="I37" s="9"/>
    </row>
    <row r="38" spans="1:9" x14ac:dyDescent="0.25">
      <c r="A38" s="2" t="s">
        <v>11</v>
      </c>
      <c r="C38" s="10">
        <f>-MINA(C37:H37)</f>
        <v>100</v>
      </c>
    </row>
    <row r="39" spans="1:9" x14ac:dyDescent="0.25">
      <c r="A39" s="2" t="s">
        <v>12</v>
      </c>
      <c r="C39" s="10">
        <f>NPV($B$4,D34:H34)+C34</f>
        <v>-6.1396572556807314</v>
      </c>
    </row>
    <row r="40" spans="1:9" x14ac:dyDescent="0.25">
      <c r="A40" s="30" t="s">
        <v>36</v>
      </c>
      <c r="C40" s="12">
        <f>C39/C38+1</f>
        <v>0.93860342744319269</v>
      </c>
    </row>
    <row r="41" spans="1:9" x14ac:dyDescent="0.25">
      <c r="A41" s="2" t="s">
        <v>14</v>
      </c>
      <c r="C41" s="11">
        <f>IRR(C34:H34)</f>
        <v>0.12376241456839554</v>
      </c>
    </row>
    <row r="43" spans="1:9" x14ac:dyDescent="0.25">
      <c r="A43" s="28" t="s">
        <v>17</v>
      </c>
      <c r="B43" s="13"/>
      <c r="C43" s="10" t="str">
        <f>IF(C41&gt;B4,A19,A6)</f>
        <v>Alternative 1</v>
      </c>
    </row>
  </sheetData>
  <phoneticPr fontId="3" type="noConversion"/>
  <printOptions gridLinesSet="0"/>
  <pageMargins left="1" right="0" top="1" bottom="0.5" header="0.5" footer="0.5"/>
  <pageSetup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J61"/>
  <sheetViews>
    <sheetView showGridLines="0" zoomScaleNormal="100" workbookViewId="0"/>
  </sheetViews>
  <sheetFormatPr defaultColWidth="7.7109375" defaultRowHeight="15" x14ac:dyDescent="0.25"/>
  <cols>
    <col min="1" max="1" width="13.85546875" style="29" customWidth="1"/>
    <col min="2" max="2" width="7.7109375" style="29"/>
    <col min="3" max="3" width="9" style="29" customWidth="1"/>
    <col min="4" max="16384" width="7.7109375" style="29"/>
  </cols>
  <sheetData>
    <row r="1" spans="1:10" ht="21" x14ac:dyDescent="0.35">
      <c r="A1" s="56" t="s">
        <v>31</v>
      </c>
    </row>
    <row r="3" spans="1:10" x14ac:dyDescent="0.25">
      <c r="A3" s="30" t="s">
        <v>30</v>
      </c>
    </row>
    <row r="4" spans="1:10" x14ac:dyDescent="0.25">
      <c r="A4" s="30" t="s">
        <v>1</v>
      </c>
      <c r="B4" s="31">
        <v>0.25</v>
      </c>
    </row>
    <row r="5" spans="1:10" x14ac:dyDescent="0.25">
      <c r="A5" s="32"/>
    </row>
    <row r="6" spans="1:10" x14ac:dyDescent="0.25">
      <c r="A6" s="33" t="s">
        <v>23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.75" thickBot="1" x14ac:dyDescent="0.3">
      <c r="A7" s="44" t="s">
        <v>3</v>
      </c>
      <c r="B7" s="45"/>
      <c r="C7" s="46">
        <v>0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7" t="s">
        <v>4</v>
      </c>
    </row>
    <row r="8" spans="1:10" x14ac:dyDescent="0.25">
      <c r="A8" s="30" t="s">
        <v>5</v>
      </c>
      <c r="C8" s="35">
        <v>0</v>
      </c>
      <c r="D8" s="35">
        <v>20</v>
      </c>
      <c r="E8" s="35">
        <v>20</v>
      </c>
      <c r="F8" s="35">
        <v>20</v>
      </c>
      <c r="G8" s="35">
        <v>20</v>
      </c>
      <c r="H8" s="35">
        <v>20</v>
      </c>
      <c r="I8" s="35">
        <v>20</v>
      </c>
      <c r="J8" s="35">
        <f>SUM(C8:I8)</f>
        <v>120</v>
      </c>
    </row>
    <row r="9" spans="1:10" x14ac:dyDescent="0.25">
      <c r="A9" s="30" t="s">
        <v>6</v>
      </c>
      <c r="C9" s="35">
        <v>-50</v>
      </c>
      <c r="D9" s="30" t="s">
        <v>7</v>
      </c>
      <c r="G9" s="30" t="s">
        <v>7</v>
      </c>
      <c r="I9" s="35">
        <v>0</v>
      </c>
      <c r="J9" s="35">
        <f>SUM(C9:I9)</f>
        <v>-50</v>
      </c>
    </row>
    <row r="10" spans="1:10" x14ac:dyDescent="0.25">
      <c r="A10" s="30" t="s">
        <v>8</v>
      </c>
      <c r="C10" s="35">
        <f t="shared" ref="C10:I10" si="0">C8+C9</f>
        <v>-50</v>
      </c>
      <c r="D10" s="35">
        <f t="shared" si="0"/>
        <v>20</v>
      </c>
      <c r="E10" s="35">
        <f t="shared" si="0"/>
        <v>20</v>
      </c>
      <c r="F10" s="35">
        <f t="shared" si="0"/>
        <v>20</v>
      </c>
      <c r="G10" s="35">
        <f t="shared" si="0"/>
        <v>20</v>
      </c>
      <c r="H10" s="35">
        <f t="shared" si="0"/>
        <v>20</v>
      </c>
      <c r="I10" s="35">
        <f t="shared" si="0"/>
        <v>20</v>
      </c>
      <c r="J10" s="35">
        <f>SUM(C10:I10)</f>
        <v>70</v>
      </c>
    </row>
    <row r="11" spans="1:10" x14ac:dyDescent="0.25">
      <c r="A11" s="30" t="s">
        <v>9</v>
      </c>
      <c r="C11" s="36">
        <f t="shared" ref="C11:I11" si="1">1/(1+$B$4)^C7</f>
        <v>1</v>
      </c>
      <c r="D11" s="36">
        <f t="shared" si="1"/>
        <v>0.8</v>
      </c>
      <c r="E11" s="36">
        <f t="shared" si="1"/>
        <v>0.64</v>
      </c>
      <c r="F11" s="36">
        <f t="shared" si="1"/>
        <v>0.51200000000000001</v>
      </c>
      <c r="G11" s="36">
        <f t="shared" si="1"/>
        <v>0.40960000000000002</v>
      </c>
      <c r="H11" s="36">
        <f t="shared" si="1"/>
        <v>0.32768000000000003</v>
      </c>
      <c r="I11" s="36">
        <f t="shared" si="1"/>
        <v>0.26214399999999999</v>
      </c>
    </row>
    <row r="12" spans="1:10" x14ac:dyDescent="0.25">
      <c r="A12" s="30" t="s">
        <v>10</v>
      </c>
      <c r="C12" s="35">
        <f t="shared" ref="C12:I12" si="2">C10*C11</f>
        <v>-50</v>
      </c>
      <c r="D12" s="35">
        <f t="shared" si="2"/>
        <v>16</v>
      </c>
      <c r="E12" s="35">
        <f t="shared" si="2"/>
        <v>12.8</v>
      </c>
      <c r="F12" s="35">
        <f t="shared" si="2"/>
        <v>10.24</v>
      </c>
      <c r="G12" s="35">
        <f t="shared" si="2"/>
        <v>8.1920000000000002</v>
      </c>
      <c r="H12" s="35">
        <f t="shared" si="2"/>
        <v>6.5536000000000003</v>
      </c>
      <c r="I12" s="35">
        <f t="shared" si="2"/>
        <v>5.2428799999999995</v>
      </c>
      <c r="J12" s="30" t="s">
        <v>7</v>
      </c>
    </row>
    <row r="13" spans="1:10" x14ac:dyDescent="0.25">
      <c r="A13" s="30" t="s">
        <v>21</v>
      </c>
      <c r="B13" s="32"/>
      <c r="C13" s="37">
        <f>MINA(C12,SUM(C12:D12),SUM(C12:E12),SUM(C12:F12),SUM(C12:G12),SUM(C12:I12))</f>
        <v>-50</v>
      </c>
    </row>
    <row r="14" spans="1:10" x14ac:dyDescent="0.25">
      <c r="A14" s="30" t="s">
        <v>12</v>
      </c>
      <c r="C14" s="38">
        <f>NPV($B$4,D10:I10)+C10</f>
        <v>9.0284800000000018</v>
      </c>
    </row>
    <row r="15" spans="1:10" x14ac:dyDescent="0.25">
      <c r="A15" s="30" t="s">
        <v>36</v>
      </c>
      <c r="C15" s="39">
        <f>C14/-C13+1</f>
        <v>1.1805696000000001</v>
      </c>
    </row>
    <row r="16" spans="1:10" x14ac:dyDescent="0.25">
      <c r="A16" s="30" t="s">
        <v>14</v>
      </c>
      <c r="C16" s="40">
        <f>IRR(C10:I10,AVERAGEA(D10:G10)/-C10)</f>
        <v>0.32661923080528021</v>
      </c>
    </row>
    <row r="17" spans="1:10" x14ac:dyDescent="0.25">
      <c r="A17" s="32"/>
      <c r="C17" s="32"/>
    </row>
    <row r="18" spans="1:10" x14ac:dyDescent="0.25">
      <c r="A18" s="33" t="s">
        <v>26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5.75" thickBot="1" x14ac:dyDescent="0.3">
      <c r="A19" s="44" t="s">
        <v>3</v>
      </c>
      <c r="B19" s="45"/>
      <c r="C19" s="46">
        <v>0</v>
      </c>
      <c r="D19" s="46">
        <v>1</v>
      </c>
      <c r="E19" s="46">
        <v>2</v>
      </c>
      <c r="F19" s="46">
        <v>3</v>
      </c>
      <c r="G19" s="46">
        <v>4</v>
      </c>
      <c r="H19" s="46">
        <v>5</v>
      </c>
      <c r="I19" s="46">
        <v>6</v>
      </c>
      <c r="J19" s="47" t="s">
        <v>4</v>
      </c>
    </row>
    <row r="20" spans="1:10" x14ac:dyDescent="0.25">
      <c r="A20" s="30" t="s">
        <v>5</v>
      </c>
      <c r="C20" s="35">
        <v>0</v>
      </c>
      <c r="J20" s="35">
        <f>SUM(C20:I20)</f>
        <v>0</v>
      </c>
    </row>
    <row r="21" spans="1:10" x14ac:dyDescent="0.25">
      <c r="A21" s="30" t="s">
        <v>6</v>
      </c>
      <c r="C21" s="35">
        <v>-100</v>
      </c>
      <c r="D21" s="30" t="s">
        <v>7</v>
      </c>
      <c r="G21" s="30" t="s">
        <v>7</v>
      </c>
      <c r="I21" s="35">
        <v>400</v>
      </c>
      <c r="J21" s="35">
        <f>SUM(C21:I21)</f>
        <v>300</v>
      </c>
    </row>
    <row r="22" spans="1:10" x14ac:dyDescent="0.25">
      <c r="A22" s="30" t="s">
        <v>8</v>
      </c>
      <c r="C22" s="35">
        <f t="shared" ref="C22:I22" si="3">C20+C21</f>
        <v>-100</v>
      </c>
      <c r="D22" s="35">
        <f t="shared" si="3"/>
        <v>0</v>
      </c>
      <c r="E22" s="35">
        <f t="shared" si="3"/>
        <v>0</v>
      </c>
      <c r="F22" s="35">
        <f t="shared" si="3"/>
        <v>0</v>
      </c>
      <c r="G22" s="35">
        <f t="shared" si="3"/>
        <v>0</v>
      </c>
      <c r="H22" s="35">
        <f t="shared" si="3"/>
        <v>0</v>
      </c>
      <c r="I22" s="35">
        <f t="shared" si="3"/>
        <v>400</v>
      </c>
      <c r="J22" s="35">
        <f>SUM(C22:I22)</f>
        <v>300</v>
      </c>
    </row>
    <row r="23" spans="1:10" x14ac:dyDescent="0.25">
      <c r="A23" s="30" t="s">
        <v>9</v>
      </c>
      <c r="C23" s="36">
        <f t="shared" ref="C23:I23" si="4">1/(1+$B$4)^C19</f>
        <v>1</v>
      </c>
      <c r="D23" s="36">
        <f t="shared" si="4"/>
        <v>0.8</v>
      </c>
      <c r="E23" s="36">
        <f t="shared" si="4"/>
        <v>0.64</v>
      </c>
      <c r="F23" s="36">
        <f t="shared" si="4"/>
        <v>0.51200000000000001</v>
      </c>
      <c r="G23" s="36">
        <f t="shared" si="4"/>
        <v>0.40960000000000002</v>
      </c>
      <c r="H23" s="36">
        <f t="shared" si="4"/>
        <v>0.32768000000000003</v>
      </c>
      <c r="I23" s="36">
        <f t="shared" si="4"/>
        <v>0.26214399999999999</v>
      </c>
    </row>
    <row r="24" spans="1:10" x14ac:dyDescent="0.25">
      <c r="A24" s="30" t="s">
        <v>10</v>
      </c>
      <c r="C24" s="35">
        <f t="shared" ref="C24:I24" si="5">C22*C23</f>
        <v>-100</v>
      </c>
      <c r="D24" s="35">
        <f t="shared" si="5"/>
        <v>0</v>
      </c>
      <c r="E24" s="35">
        <f t="shared" si="5"/>
        <v>0</v>
      </c>
      <c r="F24" s="35">
        <f t="shared" si="5"/>
        <v>0</v>
      </c>
      <c r="G24" s="35">
        <f t="shared" si="5"/>
        <v>0</v>
      </c>
      <c r="H24" s="35">
        <f t="shared" si="5"/>
        <v>0</v>
      </c>
      <c r="I24" s="35">
        <f t="shared" si="5"/>
        <v>104.85759999999999</v>
      </c>
      <c r="J24" s="30" t="s">
        <v>7</v>
      </c>
    </row>
    <row r="25" spans="1:10" x14ac:dyDescent="0.25">
      <c r="A25" s="30" t="s">
        <v>21</v>
      </c>
      <c r="B25" s="32"/>
      <c r="C25" s="37">
        <f>MINA(C24,SUM(C24:D24),SUM(C24:E24),SUM(C24:F24),SUM(C24:G24),SUM(C24:I24))</f>
        <v>-100</v>
      </c>
    </row>
    <row r="26" spans="1:10" x14ac:dyDescent="0.25">
      <c r="A26" s="30" t="s">
        <v>12</v>
      </c>
      <c r="C26" s="38">
        <f>NPV($B$4,D22:I22)+C22</f>
        <v>4.857600000000005</v>
      </c>
    </row>
    <row r="27" spans="1:10" x14ac:dyDescent="0.25">
      <c r="A27" s="30" t="s">
        <v>36</v>
      </c>
      <c r="C27" s="39">
        <f>C26/-C25+1</f>
        <v>1.048576</v>
      </c>
    </row>
    <row r="28" spans="1:10" x14ac:dyDescent="0.25">
      <c r="A28" s="30" t="s">
        <v>14</v>
      </c>
      <c r="C28" s="40">
        <f>IRR(C22:I22,AVERAGEA(D22:G22)/-C22)</f>
        <v>0.25992104988883957</v>
      </c>
    </row>
    <row r="29" spans="1:10" x14ac:dyDescent="0.25">
      <c r="A29" s="32"/>
    </row>
    <row r="30" spans="1:10" x14ac:dyDescent="0.25">
      <c r="A30" s="33" t="s">
        <v>25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5.75" thickBot="1" x14ac:dyDescent="0.3">
      <c r="A31" s="44" t="s">
        <v>3</v>
      </c>
      <c r="B31" s="45"/>
      <c r="C31" s="46">
        <v>0</v>
      </c>
      <c r="D31" s="46">
        <v>1</v>
      </c>
      <c r="E31" s="46">
        <v>2</v>
      </c>
      <c r="F31" s="46">
        <v>3</v>
      </c>
      <c r="G31" s="46">
        <v>4</v>
      </c>
      <c r="H31" s="46">
        <v>5</v>
      </c>
      <c r="I31" s="46">
        <v>6</v>
      </c>
      <c r="J31" s="47" t="s">
        <v>4</v>
      </c>
    </row>
    <row r="32" spans="1:10" x14ac:dyDescent="0.25">
      <c r="A32" s="30" t="s">
        <v>5</v>
      </c>
      <c r="C32" s="35">
        <v>0</v>
      </c>
      <c r="D32" s="35">
        <v>20</v>
      </c>
      <c r="E32" s="35">
        <v>20</v>
      </c>
      <c r="F32" s="35">
        <v>20</v>
      </c>
      <c r="G32" s="35">
        <v>20</v>
      </c>
      <c r="H32" s="30" t="s">
        <v>7</v>
      </c>
      <c r="I32" s="30" t="s">
        <v>7</v>
      </c>
      <c r="J32" s="35">
        <f>SUM(C32:I32)</f>
        <v>80</v>
      </c>
    </row>
    <row r="33" spans="1:10" x14ac:dyDescent="0.25">
      <c r="A33" s="30" t="s">
        <v>6</v>
      </c>
      <c r="C33" s="35">
        <v>-50</v>
      </c>
      <c r="D33" s="30" t="s">
        <v>7</v>
      </c>
      <c r="G33" s="30" t="s">
        <v>7</v>
      </c>
      <c r="I33" s="35">
        <v>0</v>
      </c>
      <c r="J33" s="35">
        <f>SUM(C33:I33)</f>
        <v>-50</v>
      </c>
    </row>
    <row r="34" spans="1:10" x14ac:dyDescent="0.25">
      <c r="A34" s="30" t="s">
        <v>8</v>
      </c>
      <c r="C34" s="35">
        <f t="shared" ref="C34:I34" si="6">C32+C33</f>
        <v>-50</v>
      </c>
      <c r="D34" s="35">
        <f t="shared" si="6"/>
        <v>20</v>
      </c>
      <c r="E34" s="35">
        <f t="shared" si="6"/>
        <v>20</v>
      </c>
      <c r="F34" s="35">
        <f t="shared" si="6"/>
        <v>20</v>
      </c>
      <c r="G34" s="35">
        <f t="shared" si="6"/>
        <v>20</v>
      </c>
      <c r="H34" s="35">
        <f t="shared" si="6"/>
        <v>0</v>
      </c>
      <c r="I34" s="35">
        <f t="shared" si="6"/>
        <v>0</v>
      </c>
      <c r="J34" s="35">
        <f>SUM(C34:I34)</f>
        <v>30</v>
      </c>
    </row>
    <row r="35" spans="1:10" x14ac:dyDescent="0.25">
      <c r="A35" s="30" t="s">
        <v>9</v>
      </c>
      <c r="C35" s="36">
        <f t="shared" ref="C35:I35" si="7">1/(1+$B$4)^C31</f>
        <v>1</v>
      </c>
      <c r="D35" s="36">
        <f t="shared" si="7"/>
        <v>0.8</v>
      </c>
      <c r="E35" s="36">
        <f t="shared" si="7"/>
        <v>0.64</v>
      </c>
      <c r="F35" s="36">
        <f t="shared" si="7"/>
        <v>0.51200000000000001</v>
      </c>
      <c r="G35" s="36">
        <f t="shared" si="7"/>
        <v>0.40960000000000002</v>
      </c>
      <c r="H35" s="36">
        <f t="shared" si="7"/>
        <v>0.32768000000000003</v>
      </c>
      <c r="I35" s="36">
        <f t="shared" si="7"/>
        <v>0.26214399999999999</v>
      </c>
    </row>
    <row r="36" spans="1:10" x14ac:dyDescent="0.25">
      <c r="A36" s="30" t="s">
        <v>10</v>
      </c>
      <c r="C36" s="35">
        <f t="shared" ref="C36:I36" si="8">C34*C35</f>
        <v>-50</v>
      </c>
      <c r="D36" s="35">
        <f t="shared" si="8"/>
        <v>16</v>
      </c>
      <c r="E36" s="35">
        <f t="shared" si="8"/>
        <v>12.8</v>
      </c>
      <c r="F36" s="35">
        <f t="shared" si="8"/>
        <v>10.24</v>
      </c>
      <c r="G36" s="35">
        <f t="shared" si="8"/>
        <v>8.1920000000000002</v>
      </c>
      <c r="H36" s="35">
        <f t="shared" si="8"/>
        <v>0</v>
      </c>
      <c r="I36" s="35">
        <f t="shared" si="8"/>
        <v>0</v>
      </c>
      <c r="J36" s="30" t="s">
        <v>7</v>
      </c>
    </row>
    <row r="37" spans="1:10" x14ac:dyDescent="0.25">
      <c r="A37" s="30" t="s">
        <v>21</v>
      </c>
      <c r="B37" s="32"/>
      <c r="C37" s="37">
        <f>MINA(C36,SUM(C36:D36),SUM(C36:E36),SUM(C36:F36),SUM(C36:G36),SUM(C36:I36))</f>
        <v>-50</v>
      </c>
    </row>
    <row r="38" spans="1:10" x14ac:dyDescent="0.25">
      <c r="A38" s="30" t="s">
        <v>12</v>
      </c>
      <c r="C38" s="38">
        <f>NPV($B$4,D34:I34)+C34</f>
        <v>-2.7680000000000007</v>
      </c>
    </row>
    <row r="39" spans="1:10" x14ac:dyDescent="0.25">
      <c r="A39" s="30" t="s">
        <v>36</v>
      </c>
      <c r="C39" s="39">
        <f>C38/-C37+1</f>
        <v>0.94464000000000004</v>
      </c>
    </row>
    <row r="40" spans="1:10" x14ac:dyDescent="0.25">
      <c r="A40" s="30" t="s">
        <v>14</v>
      </c>
      <c r="C40" s="40">
        <f>IRR(C34:I34,AVERAGEA(D34:G34)/-C34)</f>
        <v>0.21862269610039187</v>
      </c>
    </row>
    <row r="41" spans="1:10" x14ac:dyDescent="0.25">
      <c r="A41" s="32"/>
      <c r="C41" s="32"/>
    </row>
    <row r="42" spans="1:10" x14ac:dyDescent="0.25">
      <c r="A42" s="33" t="s">
        <v>24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.75" thickBot="1" x14ac:dyDescent="0.3">
      <c r="A43" s="44" t="s">
        <v>3</v>
      </c>
      <c r="B43" s="45"/>
      <c r="C43" s="46">
        <v>0</v>
      </c>
      <c r="D43" s="46">
        <v>1</v>
      </c>
      <c r="E43" s="46">
        <v>2</v>
      </c>
      <c r="F43" s="46">
        <v>3</v>
      </c>
      <c r="G43" s="46">
        <v>4</v>
      </c>
      <c r="H43" s="46">
        <v>5</v>
      </c>
      <c r="I43" s="46">
        <v>6</v>
      </c>
      <c r="J43" s="47" t="s">
        <v>4</v>
      </c>
    </row>
    <row r="44" spans="1:10" x14ac:dyDescent="0.25">
      <c r="A44" s="30" t="s">
        <v>5</v>
      </c>
      <c r="C44" s="35">
        <v>0</v>
      </c>
      <c r="D44" s="30" t="s">
        <v>7</v>
      </c>
      <c r="E44" s="30" t="s">
        <v>7</v>
      </c>
      <c r="F44" s="30" t="s">
        <v>7</v>
      </c>
      <c r="G44" s="30" t="s">
        <v>7</v>
      </c>
      <c r="H44" s="30" t="s">
        <v>7</v>
      </c>
      <c r="I44" s="30" t="s">
        <v>7</v>
      </c>
      <c r="J44" s="35">
        <f>SUM(C44:I44)</f>
        <v>0</v>
      </c>
    </row>
    <row r="45" spans="1:10" x14ac:dyDescent="0.25">
      <c r="A45" s="30" t="s">
        <v>6</v>
      </c>
      <c r="C45" s="35">
        <v>-100</v>
      </c>
      <c r="D45" s="30" t="s">
        <v>7</v>
      </c>
      <c r="E45" s="35">
        <v>180</v>
      </c>
      <c r="I45" s="35">
        <v>0</v>
      </c>
      <c r="J45" s="35">
        <f>SUM(C45:I45)</f>
        <v>80</v>
      </c>
    </row>
    <row r="46" spans="1:10" x14ac:dyDescent="0.25">
      <c r="A46" s="30" t="s">
        <v>8</v>
      </c>
      <c r="C46" s="35">
        <f t="shared" ref="C46:I46" si="9">C44+C45</f>
        <v>-100</v>
      </c>
      <c r="D46" s="35">
        <f t="shared" si="9"/>
        <v>0</v>
      </c>
      <c r="E46" s="35">
        <f t="shared" si="9"/>
        <v>180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>SUM(C46:I46)</f>
        <v>80</v>
      </c>
    </row>
    <row r="47" spans="1:10" x14ac:dyDescent="0.25">
      <c r="A47" s="30" t="s">
        <v>9</v>
      </c>
      <c r="C47" s="36">
        <f t="shared" ref="C47:I47" si="10">1/(1+$B$4)^C43</f>
        <v>1</v>
      </c>
      <c r="D47" s="36">
        <f t="shared" si="10"/>
        <v>0.8</v>
      </c>
      <c r="E47" s="36">
        <f t="shared" si="10"/>
        <v>0.64</v>
      </c>
      <c r="F47" s="36">
        <f t="shared" si="10"/>
        <v>0.51200000000000001</v>
      </c>
      <c r="G47" s="36">
        <f t="shared" si="10"/>
        <v>0.40960000000000002</v>
      </c>
      <c r="H47" s="36">
        <f t="shared" si="10"/>
        <v>0.32768000000000003</v>
      </c>
      <c r="I47" s="36">
        <f t="shared" si="10"/>
        <v>0.26214399999999999</v>
      </c>
    </row>
    <row r="48" spans="1:10" x14ac:dyDescent="0.25">
      <c r="A48" s="30" t="s">
        <v>10</v>
      </c>
      <c r="C48" s="35">
        <f t="shared" ref="C48:I48" si="11">C46*C47</f>
        <v>-100</v>
      </c>
      <c r="D48" s="35">
        <f t="shared" si="11"/>
        <v>0</v>
      </c>
      <c r="E48" s="35">
        <f t="shared" si="11"/>
        <v>115.2</v>
      </c>
      <c r="F48" s="35">
        <f t="shared" si="11"/>
        <v>0</v>
      </c>
      <c r="G48" s="35">
        <f t="shared" si="11"/>
        <v>0</v>
      </c>
      <c r="H48" s="35">
        <f t="shared" si="11"/>
        <v>0</v>
      </c>
      <c r="I48" s="35">
        <f t="shared" si="11"/>
        <v>0</v>
      </c>
      <c r="J48" s="30" t="s">
        <v>7</v>
      </c>
    </row>
    <row r="49" spans="1:6" x14ac:dyDescent="0.25">
      <c r="A49" s="30" t="s">
        <v>21</v>
      </c>
      <c r="B49" s="32"/>
      <c r="C49" s="37">
        <f>MINA(C48,SUM(C48:D48),SUM(C48:E48),SUM(C48:F48),SUM(C48:G48),SUM(C48:I48))</f>
        <v>-100</v>
      </c>
    </row>
    <row r="50" spans="1:6" x14ac:dyDescent="0.25">
      <c r="A50" s="30" t="s">
        <v>12</v>
      </c>
      <c r="C50" s="38">
        <f>NPV($B$4,D46:I46)+C46</f>
        <v>15.200000000000003</v>
      </c>
    </row>
    <row r="51" spans="1:6" x14ac:dyDescent="0.25">
      <c r="A51" s="30" t="s">
        <v>13</v>
      </c>
      <c r="C51" s="39">
        <f>C50/-C49+1</f>
        <v>1.1520000000000001</v>
      </c>
    </row>
    <row r="52" spans="1:6" x14ac:dyDescent="0.25">
      <c r="A52" s="30" t="s">
        <v>14</v>
      </c>
      <c r="C52" s="40">
        <f>IRR(C46:I46,AVERAGEA(D46:G46)/-C46)</f>
        <v>0.34164078649987384</v>
      </c>
    </row>
    <row r="53" spans="1:6" x14ac:dyDescent="0.25">
      <c r="A53" s="30"/>
      <c r="C53" s="40"/>
    </row>
    <row r="54" spans="1:6" x14ac:dyDescent="0.25">
      <c r="C54" s="40"/>
    </row>
    <row r="55" spans="1:6" ht="15.75" thickBot="1" x14ac:dyDescent="0.3">
      <c r="A55" s="44" t="s">
        <v>32</v>
      </c>
      <c r="B55" s="45"/>
      <c r="C55" s="53" t="s">
        <v>11</v>
      </c>
      <c r="D55" s="54" t="s">
        <v>12</v>
      </c>
      <c r="E55" s="54" t="s">
        <v>36</v>
      </c>
      <c r="F55" s="54" t="s">
        <v>14</v>
      </c>
    </row>
    <row r="56" spans="1:6" x14ac:dyDescent="0.25">
      <c r="A56" s="30" t="s">
        <v>23</v>
      </c>
      <c r="C56" s="35">
        <f>+C13</f>
        <v>-50</v>
      </c>
      <c r="D56" s="35">
        <f>+C14</f>
        <v>9.0284800000000018</v>
      </c>
      <c r="E56" s="41">
        <f>+C15</f>
        <v>1.1805696000000001</v>
      </c>
      <c r="F56" s="42">
        <f>+C16</f>
        <v>0.32661923080528021</v>
      </c>
    </row>
    <row r="57" spans="1:6" x14ac:dyDescent="0.25">
      <c r="A57" s="30" t="s">
        <v>26</v>
      </c>
      <c r="C57" s="35">
        <f>+C25</f>
        <v>-100</v>
      </c>
      <c r="D57" s="35">
        <f>+C26</f>
        <v>4.857600000000005</v>
      </c>
      <c r="E57" s="41">
        <f>+C27</f>
        <v>1.048576</v>
      </c>
      <c r="F57" s="42">
        <f>+C28</f>
        <v>0.25992104988883957</v>
      </c>
    </row>
    <row r="58" spans="1:6" x14ac:dyDescent="0.25">
      <c r="A58" s="30" t="s">
        <v>25</v>
      </c>
      <c r="C58" s="35">
        <f>+C37</f>
        <v>-50</v>
      </c>
      <c r="D58" s="35">
        <f>+C38</f>
        <v>-2.7680000000000007</v>
      </c>
      <c r="E58" s="41">
        <f>+C39</f>
        <v>0.94464000000000004</v>
      </c>
      <c r="F58" s="42">
        <f>+C40</f>
        <v>0.21862269610039187</v>
      </c>
    </row>
    <row r="59" spans="1:6" x14ac:dyDescent="0.25">
      <c r="A59" s="30" t="s">
        <v>24</v>
      </c>
      <c r="C59" s="35">
        <f>+C49</f>
        <v>-100</v>
      </c>
      <c r="D59" s="35">
        <f>+C50</f>
        <v>15.200000000000003</v>
      </c>
      <c r="E59" s="41">
        <f>+C51</f>
        <v>1.1520000000000001</v>
      </c>
      <c r="F59" s="42">
        <f>+C52</f>
        <v>0.34164078649987384</v>
      </c>
    </row>
    <row r="60" spans="1:6" x14ac:dyDescent="0.25">
      <c r="A60" s="30"/>
    </row>
    <row r="61" spans="1:6" x14ac:dyDescent="0.25">
      <c r="A61" s="43" t="s">
        <v>17</v>
      </c>
      <c r="B61" s="32"/>
      <c r="C61" s="37" t="str">
        <f>IF(MAXA(C15,C27,C39,C51)=C15,A6,IF(MAXA(C15,C27,C39,C51)=C27,A18,IF(MAXA(C15,C27,C39,C51)=C39,A30,A42)))</f>
        <v>Project 1</v>
      </c>
    </row>
  </sheetData>
  <phoneticPr fontId="4" type="noConversion"/>
  <printOptions gridLinesSet="0"/>
  <pageMargins left="1" right="0" top="0.5" bottom="0.2" header="0.5" footer="0.5"/>
  <pageSetup scale="94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5F3B-64EE-44D3-8A56-CF5C5461B418}">
  <dimension ref="A1:B6"/>
  <sheetViews>
    <sheetView workbookViewId="0"/>
  </sheetViews>
  <sheetFormatPr defaultRowHeight="15" x14ac:dyDescent="0.25"/>
  <cols>
    <col min="1" max="1" width="47.140625" bestFit="1" customWidth="1"/>
  </cols>
  <sheetData>
    <row r="1" spans="1:2" ht="21" x14ac:dyDescent="0.35">
      <c r="A1" s="58" t="s">
        <v>38</v>
      </c>
      <c r="B1" s="59"/>
    </row>
    <row r="2" spans="1:2" x14ac:dyDescent="0.25">
      <c r="A2" s="59"/>
      <c r="B2" s="59"/>
    </row>
    <row r="3" spans="1:2" x14ac:dyDescent="0.25">
      <c r="A3" s="59" t="s">
        <v>39</v>
      </c>
      <c r="B3" s="59"/>
    </row>
    <row r="4" spans="1:2" x14ac:dyDescent="0.25">
      <c r="A4" s="59" t="s">
        <v>40</v>
      </c>
      <c r="B4" s="59"/>
    </row>
    <row r="5" spans="1:2" x14ac:dyDescent="0.25">
      <c r="A5" s="59" t="s">
        <v>41</v>
      </c>
      <c r="B5" s="59"/>
    </row>
    <row r="6" spans="1:2" x14ac:dyDescent="0.25">
      <c r="A6" s="57" t="s">
        <v>37</v>
      </c>
      <c r="B6" s="59"/>
    </row>
  </sheetData>
  <hyperlinks>
    <hyperlink ref="A6" r:id="rId1" xr:uid="{2187D217-DBCF-4A21-85C9-D06795997F4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credits</vt:lpstr>
      <vt:lpstr>'2'!Print_Area</vt:lpstr>
      <vt:lpstr>Print_Area</vt:lpstr>
      <vt:lpstr>'2'!Print_Area_MI</vt:lpstr>
      <vt:lpstr>'6'!Print_Area_MI</vt:lpstr>
      <vt:lpstr>PRINT_AREA_MI</vt:lpstr>
    </vt:vector>
  </TitlesOfParts>
  <Company>Towering Skills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Analysis Essentials</dc:title>
  <dc:subject>financial analysis</dc:subject>
  <dc:creator>Charles Maxwell</dc:creator>
  <cp:keywords/>
  <dc:description/>
  <cp:lastModifiedBy>Charles Maxwell</cp:lastModifiedBy>
  <cp:lastPrinted>2008-08-16T21:36:40Z</cp:lastPrinted>
  <dcterms:created xsi:type="dcterms:W3CDTF">2008-08-13T16:48:54Z</dcterms:created>
  <dcterms:modified xsi:type="dcterms:W3CDTF">2021-06-17T03:33:01Z</dcterms:modified>
</cp:coreProperties>
</file>